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Обменка\"/>
    </mc:Choice>
  </mc:AlternateContent>
  <xr:revisionPtr revIDLastSave="0" documentId="13_ncr:1_{B674AAF1-B9B5-450E-BBCC-58934D797D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1" i="1" l="1"/>
  <c r="M60" i="1"/>
  <c r="M59" i="1"/>
  <c r="L61" i="1"/>
  <c r="H61" i="1"/>
  <c r="H62" i="1"/>
  <c r="H64" i="1"/>
  <c r="I61" i="1"/>
  <c r="L60" i="1"/>
  <c r="L64" i="1"/>
  <c r="L59" i="1"/>
  <c r="K60" i="1"/>
  <c r="K59" i="1"/>
  <c r="K61" i="1"/>
  <c r="H60" i="1" l="1"/>
  <c r="H59" i="1"/>
  <c r="I60" i="1"/>
  <c r="I59" i="1"/>
  <c r="G61" i="1"/>
  <c r="G60" i="1"/>
  <c r="G59" i="1"/>
  <c r="F60" i="1" l="1"/>
  <c r="F61" i="1"/>
  <c r="F59" i="1"/>
  <c r="E62" i="1"/>
  <c r="G62" i="1"/>
  <c r="I62" i="1"/>
  <c r="J62" i="1"/>
  <c r="K62" i="1"/>
  <c r="L62" i="1"/>
  <c r="M62" i="1"/>
  <c r="D62" i="1"/>
  <c r="F62" i="1" l="1"/>
</calcChain>
</file>

<file path=xl/sharedStrings.xml><?xml version="1.0" encoding="utf-8"?>
<sst xmlns="http://schemas.openxmlformats.org/spreadsheetml/2006/main" count="172" uniqueCount="54">
  <si>
    <t>МІСЦЕВИЙ БЮДЖЕТ</t>
  </si>
  <si>
    <t>галузь бюджетної сфери</t>
  </si>
  <si>
    <r>
      <t>(Назва фонду бюджету</t>
    </r>
    <r>
      <rPr>
        <vertAlign val="superscript"/>
        <sz val="8"/>
        <color indexed="8"/>
        <rFont val="Times New Roman"/>
        <family val="1"/>
      </rPr>
      <t>1</t>
    </r>
    <r>
      <rPr>
        <sz val="8"/>
        <color indexed="8"/>
        <rFont val="Times New Roman"/>
        <family val="1"/>
        <charset val="204"/>
      </rPr>
      <t>)</t>
    </r>
  </si>
  <si>
    <t>(код бюджету)</t>
  </si>
  <si>
    <t>(код за ЄДРПОУ)</t>
  </si>
  <si>
    <t>(код Типової відомчої класифікації видатків та кредитування місцевого бюджету)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</si>
  <si>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</si>
  <si>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(грн, коп.)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</si>
  <si>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</si>
  <si>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</si>
  <si>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Тарифний розряд</t>
  </si>
  <si>
    <t>Кількість посад (ставок) за штатним розписом, од.</t>
  </si>
  <si>
    <t>Кількість фактично зайнятих посад (ставок), од.</t>
  </si>
  <si>
    <t>ФОП на рік (без нарахувань) план</t>
  </si>
  <si>
    <t>у тому числі</t>
  </si>
  <si>
    <t>Нарахування на заробітну плату</t>
  </si>
  <si>
    <t>за посадовими окладами з урахуванням підвищень</t>
  </si>
  <si>
    <t>на виплату надбавок та доплат, які носять обов’язковий характер</t>
  </si>
  <si>
    <t>на виплату надбавок та доплат, які носять необов’язковий характер</t>
  </si>
  <si>
    <t>на виплату доплати до мінімальної заробітної плати</t>
  </si>
  <si>
    <t>на виплату
премій</t>
  </si>
  <si>
    <t>Інші виплати
(індексація, матеріальна допомога, грошова винагорода тощо)</t>
  </si>
  <si>
    <t>підпис</t>
  </si>
  <si>
    <t>ПІБ</t>
  </si>
  <si>
    <r>
      <t>1</t>
    </r>
    <r>
      <rPr>
        <sz val="8"/>
        <rFont val="Times New Roman Cyr"/>
        <family val="1"/>
        <charset val="204"/>
      </rPr>
      <t xml:space="preserve"> Назва фонду бюджету: загальний, спеціальний. </t>
    </r>
  </si>
  <si>
    <t>загальний</t>
  </si>
  <si>
    <t>1455700000</t>
  </si>
  <si>
    <t>20910974</t>
  </si>
  <si>
    <t>Начальник відділу бухгалтерського обліку та господарського забезпечення (головний бухгалтер)</t>
  </si>
  <si>
    <t>С.А. Ковтун</t>
  </si>
  <si>
    <t>0210150</t>
  </si>
  <si>
    <t>0150</t>
  </si>
  <si>
    <t>Керівник та заступники</t>
  </si>
  <si>
    <t>Керівники структурного підрозділу у складі іншого структурного підрозділу та заступники</t>
  </si>
  <si>
    <t>Керівники самостійного структурного підрозділу та заступники</t>
  </si>
  <si>
    <t>інші працівники/робітники</t>
  </si>
  <si>
    <t>X</t>
  </si>
  <si>
    <t>ВСЬОГО:</t>
  </si>
  <si>
    <t>0610160</t>
  </si>
  <si>
    <t>0160</t>
  </si>
  <si>
    <t>0710160</t>
  </si>
  <si>
    <t>0810160</t>
  </si>
  <si>
    <t>0813210</t>
  </si>
  <si>
    <t>3210</t>
  </si>
  <si>
    <t>0910160</t>
  </si>
  <si>
    <t>1010160</t>
  </si>
  <si>
    <t>1510160</t>
  </si>
  <si>
    <t>2910160</t>
  </si>
  <si>
    <t>3110160</t>
  </si>
  <si>
    <t>3710160</t>
  </si>
  <si>
    <t>Додаток 2</t>
  </si>
  <si>
    <t>Дані щодо чисельності працівників та фонду оплати праці інших працівників бюджетної сфери, оплата праці яких здійснюється згідно з іншими НПА (не за ЄТС)
_x000D_станом на 01.01.2024</t>
  </si>
  <si>
    <t>2025 рік (штатний розпис)</t>
  </si>
  <si>
    <t>ранг, вислуга, дезинф, війс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</si>
</sst>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theme="1"/>
      <name val="Calibri"/>
      <family val="2"/>
      <charset val="1"/>
      <scheme val="minor"/>
    </font>
    <font>
      <sz val="10"/>
      <name val="Arial Cyr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vertAlign val="superscript"/>
      <sz val="8"/>
      <color indexed="8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Arial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b/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5" fillId="0" borderId="0"/>
  </cellStyleXfs>
  <cellXfs count="56">
    <xf numFmtId="0" fontId="0" fillId="0" borderId="0" xfId="0"/>
    <xf numFmtId="0" fontId="1" fillId="0" borderId="0" xfId="1" applyFont="1"/>
    <xf numFmtId="0" fontId="1" fillId="0" borderId="0" xfId="1" applyFont="1" applyBorder="1" applyAlignment="1"/>
    <xf numFmtId="0" fontId="2" fillId="0" borderId="0" xfId="1" applyFont="1" applyBorder="1" applyAlignment="1">
      <alignment horizontal="left"/>
    </xf>
    <xf numFmtId="0" fontId="4" fillId="0" borderId="0" xfId="2" applyNumberFormat="1" applyFont="1" applyFill="1" applyBorder="1" applyAlignment="1">
      <alignment horizontal="right" vertical="top"/>
    </xf>
    <xf numFmtId="0" fontId="4" fillId="0" borderId="0" xfId="2" applyFont="1" applyBorder="1" applyAlignment="1">
      <alignment horizontal="left" vertical="top" wrapText="1"/>
    </xf>
    <xf numFmtId="0" fontId="8" fillId="0" borderId="0" xfId="1" applyFont="1"/>
    <xf numFmtId="0" fontId="4" fillId="0" borderId="0" xfId="2" applyFont="1" applyAlignment="1">
      <alignment horizontal="center" wrapText="1"/>
    </xf>
    <xf numFmtId="0" fontId="4" fillId="0" borderId="0" xfId="2" applyFont="1" applyFill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11" fillId="0" borderId="0" xfId="2" applyFont="1"/>
    <xf numFmtId="0" fontId="6" fillId="0" borderId="0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12" fillId="0" borderId="0" xfId="2" applyFont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14" fillId="0" borderId="0" xfId="2" applyFont="1" applyBorder="1" applyAlignment="1">
      <alignment horizontal="right" vertical="top" wrapText="1"/>
    </xf>
    <xf numFmtId="0" fontId="12" fillId="0" borderId="3" xfId="3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8" fillId="0" borderId="0" xfId="1" applyFont="1"/>
    <xf numFmtId="0" fontId="20" fillId="0" borderId="0" xfId="1" applyFont="1"/>
    <xf numFmtId="0" fontId="4" fillId="0" borderId="2" xfId="2" quotePrefix="1" applyFont="1" applyBorder="1" applyAlignment="1">
      <alignment horizontal="center" wrapText="1"/>
    </xf>
    <xf numFmtId="0" fontId="1" fillId="0" borderId="3" xfId="1" applyFont="1" applyBorder="1" applyAlignment="1">
      <alignment vertical="center" wrapText="1"/>
    </xf>
    <xf numFmtId="4" fontId="1" fillId="0" borderId="3" xfId="1" applyNumberFormat="1" applyFont="1" applyBorder="1" applyAlignment="1">
      <alignment vertical="center" wrapText="1"/>
    </xf>
    <xf numFmtId="0" fontId="21" fillId="2" borderId="3" xfId="1" applyFont="1" applyFill="1" applyBorder="1" applyAlignment="1">
      <alignment vertical="center" wrapText="1"/>
    </xf>
    <xf numFmtId="4" fontId="21" fillId="2" borderId="3" xfId="1" applyNumberFormat="1" applyFont="1" applyFill="1" applyBorder="1" applyAlignment="1">
      <alignment vertical="center" wrapText="1"/>
    </xf>
    <xf numFmtId="0" fontId="1" fillId="0" borderId="3" xfId="1" applyFont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1" fillId="0" borderId="0" xfId="1" applyFont="1" applyAlignment="1">
      <alignment horizontal="right"/>
    </xf>
    <xf numFmtId="0" fontId="1" fillId="0" borderId="3" xfId="1" applyFont="1" applyBorder="1"/>
    <xf numFmtId="0" fontId="1" fillId="3" borderId="0" xfId="1" applyFont="1" applyFill="1"/>
    <xf numFmtId="9" fontId="1" fillId="3" borderId="0" xfId="1" applyNumberFormat="1" applyFont="1" applyFill="1"/>
    <xf numFmtId="2" fontId="1" fillId="0" borderId="0" xfId="1" applyNumberFormat="1" applyFont="1"/>
    <xf numFmtId="1" fontId="1" fillId="0" borderId="3" xfId="1" applyNumberFormat="1" applyFont="1" applyBorder="1"/>
    <xf numFmtId="0" fontId="1" fillId="3" borderId="0" xfId="1" applyFont="1" applyFill="1" applyAlignment="1">
      <alignment wrapText="1"/>
    </xf>
    <xf numFmtId="0" fontId="12" fillId="0" borderId="3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6" fillId="0" borderId="0" xfId="1" quotePrefix="1" applyFont="1" applyAlignment="1">
      <alignment horizontal="left" wrapText="1"/>
    </xf>
    <xf numFmtId="0" fontId="16" fillId="0" borderId="0" xfId="1" applyFont="1" applyAlignment="1">
      <alignment horizontal="left" wrapText="1"/>
    </xf>
    <xf numFmtId="0" fontId="1" fillId="0" borderId="2" xfId="1" applyFont="1" applyBorder="1" applyAlignment="1">
      <alignment horizontal="center"/>
    </xf>
    <xf numFmtId="0" fontId="16" fillId="0" borderId="2" xfId="1" quotePrefix="1" applyFont="1" applyBorder="1" applyAlignment="1">
      <alignment horizontal="left" wrapText="1"/>
    </xf>
    <xf numFmtId="0" fontId="16" fillId="0" borderId="2" xfId="1" applyFont="1" applyBorder="1" applyAlignment="1">
      <alignment horizontal="left" wrapText="1"/>
    </xf>
    <xf numFmtId="0" fontId="17" fillId="0" borderId="1" xfId="1" applyFont="1" applyBorder="1" applyAlignment="1">
      <alignment horizontal="center" vertical="top"/>
    </xf>
    <xf numFmtId="0" fontId="6" fillId="0" borderId="1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12" fillId="0" borderId="3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top" wrapText="1"/>
    </xf>
    <xf numFmtId="0" fontId="5" fillId="0" borderId="2" xfId="2" applyNumberFormat="1" applyFont="1" applyFill="1" applyBorder="1" applyAlignment="1">
      <alignment horizont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wrapText="1"/>
    </xf>
    <xf numFmtId="0" fontId="4" fillId="0" borderId="0" xfId="2" applyFont="1" applyAlignment="1">
      <alignment horizontal="center" wrapText="1"/>
    </xf>
    <xf numFmtId="0" fontId="4" fillId="0" borderId="2" xfId="2" quotePrefix="1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9" fillId="0" borderId="2" xfId="2" applyFont="1" applyBorder="1" applyAlignment="1">
      <alignment horizontal="center" wrapText="1"/>
    </xf>
  </cellXfs>
  <cellStyles count="4">
    <cellStyle name="Звичайний 3" xfId="1" xr:uid="{00000000-0005-0000-0000-000000000000}"/>
    <cellStyle name="Обычный" xfId="0" builtinId="0"/>
    <cellStyle name="Обычный 2" xfId="3" xr:uid="{00000000-0005-0000-0000-000002000000}"/>
    <cellStyle name="Обычный_Xl0000003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2"/>
  <sheetViews>
    <sheetView tabSelected="1" topLeftCell="E13" zoomScale="112" zoomScaleNormal="112" workbookViewId="0">
      <selection activeCell="O61" sqref="O61"/>
    </sheetView>
  </sheetViews>
  <sheetFormatPr defaultRowHeight="12.75"/>
  <cols>
    <col min="1" max="1" width="12.5703125" style="1" customWidth="1"/>
    <col min="2" max="2" width="13.28515625" style="1" customWidth="1"/>
    <col min="3" max="3" width="25.7109375" style="1" customWidth="1"/>
    <col min="4" max="13" width="15.7109375" style="1" customWidth="1"/>
    <col min="14" max="256" width="9.140625" style="1"/>
    <col min="257" max="257" width="12.5703125" style="1" customWidth="1"/>
    <col min="258" max="258" width="13.28515625" style="1" customWidth="1"/>
    <col min="259" max="259" width="25.7109375" style="1" customWidth="1"/>
    <col min="260" max="269" width="15.7109375" style="1" customWidth="1"/>
    <col min="270" max="512" width="9.140625" style="1"/>
    <col min="513" max="513" width="12.5703125" style="1" customWidth="1"/>
    <col min="514" max="514" width="13.28515625" style="1" customWidth="1"/>
    <col min="515" max="515" width="25.7109375" style="1" customWidth="1"/>
    <col min="516" max="525" width="15.7109375" style="1" customWidth="1"/>
    <col min="526" max="768" width="9.140625" style="1"/>
    <col min="769" max="769" width="12.5703125" style="1" customWidth="1"/>
    <col min="770" max="770" width="13.28515625" style="1" customWidth="1"/>
    <col min="771" max="771" width="25.7109375" style="1" customWidth="1"/>
    <col min="772" max="781" width="15.7109375" style="1" customWidth="1"/>
    <col min="782" max="1024" width="9.140625" style="1"/>
    <col min="1025" max="1025" width="12.5703125" style="1" customWidth="1"/>
    <col min="1026" max="1026" width="13.28515625" style="1" customWidth="1"/>
    <col min="1027" max="1027" width="25.7109375" style="1" customWidth="1"/>
    <col min="1028" max="1037" width="15.7109375" style="1" customWidth="1"/>
    <col min="1038" max="1280" width="9.140625" style="1"/>
    <col min="1281" max="1281" width="12.5703125" style="1" customWidth="1"/>
    <col min="1282" max="1282" width="13.28515625" style="1" customWidth="1"/>
    <col min="1283" max="1283" width="25.7109375" style="1" customWidth="1"/>
    <col min="1284" max="1293" width="15.7109375" style="1" customWidth="1"/>
    <col min="1294" max="1536" width="9.140625" style="1"/>
    <col min="1537" max="1537" width="12.5703125" style="1" customWidth="1"/>
    <col min="1538" max="1538" width="13.28515625" style="1" customWidth="1"/>
    <col min="1539" max="1539" width="25.7109375" style="1" customWidth="1"/>
    <col min="1540" max="1549" width="15.7109375" style="1" customWidth="1"/>
    <col min="1550" max="1792" width="9.140625" style="1"/>
    <col min="1793" max="1793" width="12.5703125" style="1" customWidth="1"/>
    <col min="1794" max="1794" width="13.28515625" style="1" customWidth="1"/>
    <col min="1795" max="1795" width="25.7109375" style="1" customWidth="1"/>
    <col min="1796" max="1805" width="15.7109375" style="1" customWidth="1"/>
    <col min="1806" max="2048" width="9.140625" style="1"/>
    <col min="2049" max="2049" width="12.5703125" style="1" customWidth="1"/>
    <col min="2050" max="2050" width="13.28515625" style="1" customWidth="1"/>
    <col min="2051" max="2051" width="25.7109375" style="1" customWidth="1"/>
    <col min="2052" max="2061" width="15.7109375" style="1" customWidth="1"/>
    <col min="2062" max="2304" width="9.140625" style="1"/>
    <col min="2305" max="2305" width="12.5703125" style="1" customWidth="1"/>
    <col min="2306" max="2306" width="13.28515625" style="1" customWidth="1"/>
    <col min="2307" max="2307" width="25.7109375" style="1" customWidth="1"/>
    <col min="2308" max="2317" width="15.7109375" style="1" customWidth="1"/>
    <col min="2318" max="2560" width="9.140625" style="1"/>
    <col min="2561" max="2561" width="12.5703125" style="1" customWidth="1"/>
    <col min="2562" max="2562" width="13.28515625" style="1" customWidth="1"/>
    <col min="2563" max="2563" width="25.7109375" style="1" customWidth="1"/>
    <col min="2564" max="2573" width="15.7109375" style="1" customWidth="1"/>
    <col min="2574" max="2816" width="9.140625" style="1"/>
    <col min="2817" max="2817" width="12.5703125" style="1" customWidth="1"/>
    <col min="2818" max="2818" width="13.28515625" style="1" customWidth="1"/>
    <col min="2819" max="2819" width="25.7109375" style="1" customWidth="1"/>
    <col min="2820" max="2829" width="15.7109375" style="1" customWidth="1"/>
    <col min="2830" max="3072" width="9.140625" style="1"/>
    <col min="3073" max="3073" width="12.5703125" style="1" customWidth="1"/>
    <col min="3074" max="3074" width="13.28515625" style="1" customWidth="1"/>
    <col min="3075" max="3075" width="25.7109375" style="1" customWidth="1"/>
    <col min="3076" max="3085" width="15.7109375" style="1" customWidth="1"/>
    <col min="3086" max="3328" width="9.140625" style="1"/>
    <col min="3329" max="3329" width="12.5703125" style="1" customWidth="1"/>
    <col min="3330" max="3330" width="13.28515625" style="1" customWidth="1"/>
    <col min="3331" max="3331" width="25.7109375" style="1" customWidth="1"/>
    <col min="3332" max="3341" width="15.7109375" style="1" customWidth="1"/>
    <col min="3342" max="3584" width="9.140625" style="1"/>
    <col min="3585" max="3585" width="12.5703125" style="1" customWidth="1"/>
    <col min="3586" max="3586" width="13.28515625" style="1" customWidth="1"/>
    <col min="3587" max="3587" width="25.7109375" style="1" customWidth="1"/>
    <col min="3588" max="3597" width="15.7109375" style="1" customWidth="1"/>
    <col min="3598" max="3840" width="9.140625" style="1"/>
    <col min="3841" max="3841" width="12.5703125" style="1" customWidth="1"/>
    <col min="3842" max="3842" width="13.28515625" style="1" customWidth="1"/>
    <col min="3843" max="3843" width="25.7109375" style="1" customWidth="1"/>
    <col min="3844" max="3853" width="15.7109375" style="1" customWidth="1"/>
    <col min="3854" max="4096" width="9.140625" style="1"/>
    <col min="4097" max="4097" width="12.5703125" style="1" customWidth="1"/>
    <col min="4098" max="4098" width="13.28515625" style="1" customWidth="1"/>
    <col min="4099" max="4099" width="25.7109375" style="1" customWidth="1"/>
    <col min="4100" max="4109" width="15.7109375" style="1" customWidth="1"/>
    <col min="4110" max="4352" width="9.140625" style="1"/>
    <col min="4353" max="4353" width="12.5703125" style="1" customWidth="1"/>
    <col min="4354" max="4354" width="13.28515625" style="1" customWidth="1"/>
    <col min="4355" max="4355" width="25.7109375" style="1" customWidth="1"/>
    <col min="4356" max="4365" width="15.7109375" style="1" customWidth="1"/>
    <col min="4366" max="4608" width="9.140625" style="1"/>
    <col min="4609" max="4609" width="12.5703125" style="1" customWidth="1"/>
    <col min="4610" max="4610" width="13.28515625" style="1" customWidth="1"/>
    <col min="4611" max="4611" width="25.7109375" style="1" customWidth="1"/>
    <col min="4612" max="4621" width="15.7109375" style="1" customWidth="1"/>
    <col min="4622" max="4864" width="9.140625" style="1"/>
    <col min="4865" max="4865" width="12.5703125" style="1" customWidth="1"/>
    <col min="4866" max="4866" width="13.28515625" style="1" customWidth="1"/>
    <col min="4867" max="4867" width="25.7109375" style="1" customWidth="1"/>
    <col min="4868" max="4877" width="15.7109375" style="1" customWidth="1"/>
    <col min="4878" max="5120" width="9.140625" style="1"/>
    <col min="5121" max="5121" width="12.5703125" style="1" customWidth="1"/>
    <col min="5122" max="5122" width="13.28515625" style="1" customWidth="1"/>
    <col min="5123" max="5123" width="25.7109375" style="1" customWidth="1"/>
    <col min="5124" max="5133" width="15.7109375" style="1" customWidth="1"/>
    <col min="5134" max="5376" width="9.140625" style="1"/>
    <col min="5377" max="5377" width="12.5703125" style="1" customWidth="1"/>
    <col min="5378" max="5378" width="13.28515625" style="1" customWidth="1"/>
    <col min="5379" max="5379" width="25.7109375" style="1" customWidth="1"/>
    <col min="5380" max="5389" width="15.7109375" style="1" customWidth="1"/>
    <col min="5390" max="5632" width="9.140625" style="1"/>
    <col min="5633" max="5633" width="12.5703125" style="1" customWidth="1"/>
    <col min="5634" max="5634" width="13.28515625" style="1" customWidth="1"/>
    <col min="5635" max="5635" width="25.7109375" style="1" customWidth="1"/>
    <col min="5636" max="5645" width="15.7109375" style="1" customWidth="1"/>
    <col min="5646" max="5888" width="9.140625" style="1"/>
    <col min="5889" max="5889" width="12.5703125" style="1" customWidth="1"/>
    <col min="5890" max="5890" width="13.28515625" style="1" customWidth="1"/>
    <col min="5891" max="5891" width="25.7109375" style="1" customWidth="1"/>
    <col min="5892" max="5901" width="15.7109375" style="1" customWidth="1"/>
    <col min="5902" max="6144" width="9.140625" style="1"/>
    <col min="6145" max="6145" width="12.5703125" style="1" customWidth="1"/>
    <col min="6146" max="6146" width="13.28515625" style="1" customWidth="1"/>
    <col min="6147" max="6147" width="25.7109375" style="1" customWidth="1"/>
    <col min="6148" max="6157" width="15.7109375" style="1" customWidth="1"/>
    <col min="6158" max="6400" width="9.140625" style="1"/>
    <col min="6401" max="6401" width="12.5703125" style="1" customWidth="1"/>
    <col min="6402" max="6402" width="13.28515625" style="1" customWidth="1"/>
    <col min="6403" max="6403" width="25.7109375" style="1" customWidth="1"/>
    <col min="6404" max="6413" width="15.7109375" style="1" customWidth="1"/>
    <col min="6414" max="6656" width="9.140625" style="1"/>
    <col min="6657" max="6657" width="12.5703125" style="1" customWidth="1"/>
    <col min="6658" max="6658" width="13.28515625" style="1" customWidth="1"/>
    <col min="6659" max="6659" width="25.7109375" style="1" customWidth="1"/>
    <col min="6660" max="6669" width="15.7109375" style="1" customWidth="1"/>
    <col min="6670" max="6912" width="9.140625" style="1"/>
    <col min="6913" max="6913" width="12.5703125" style="1" customWidth="1"/>
    <col min="6914" max="6914" width="13.28515625" style="1" customWidth="1"/>
    <col min="6915" max="6915" width="25.7109375" style="1" customWidth="1"/>
    <col min="6916" max="6925" width="15.7109375" style="1" customWidth="1"/>
    <col min="6926" max="7168" width="9.140625" style="1"/>
    <col min="7169" max="7169" width="12.5703125" style="1" customWidth="1"/>
    <col min="7170" max="7170" width="13.28515625" style="1" customWidth="1"/>
    <col min="7171" max="7171" width="25.7109375" style="1" customWidth="1"/>
    <col min="7172" max="7181" width="15.7109375" style="1" customWidth="1"/>
    <col min="7182" max="7424" width="9.140625" style="1"/>
    <col min="7425" max="7425" width="12.5703125" style="1" customWidth="1"/>
    <col min="7426" max="7426" width="13.28515625" style="1" customWidth="1"/>
    <col min="7427" max="7427" width="25.7109375" style="1" customWidth="1"/>
    <col min="7428" max="7437" width="15.7109375" style="1" customWidth="1"/>
    <col min="7438" max="7680" width="9.140625" style="1"/>
    <col min="7681" max="7681" width="12.5703125" style="1" customWidth="1"/>
    <col min="7682" max="7682" width="13.28515625" style="1" customWidth="1"/>
    <col min="7683" max="7683" width="25.7109375" style="1" customWidth="1"/>
    <col min="7684" max="7693" width="15.7109375" style="1" customWidth="1"/>
    <col min="7694" max="7936" width="9.140625" style="1"/>
    <col min="7937" max="7937" width="12.5703125" style="1" customWidth="1"/>
    <col min="7938" max="7938" width="13.28515625" style="1" customWidth="1"/>
    <col min="7939" max="7939" width="25.7109375" style="1" customWidth="1"/>
    <col min="7940" max="7949" width="15.7109375" style="1" customWidth="1"/>
    <col min="7950" max="8192" width="9.140625" style="1"/>
    <col min="8193" max="8193" width="12.5703125" style="1" customWidth="1"/>
    <col min="8194" max="8194" width="13.28515625" style="1" customWidth="1"/>
    <col min="8195" max="8195" width="25.7109375" style="1" customWidth="1"/>
    <col min="8196" max="8205" width="15.7109375" style="1" customWidth="1"/>
    <col min="8206" max="8448" width="9.140625" style="1"/>
    <col min="8449" max="8449" width="12.5703125" style="1" customWidth="1"/>
    <col min="8450" max="8450" width="13.28515625" style="1" customWidth="1"/>
    <col min="8451" max="8451" width="25.7109375" style="1" customWidth="1"/>
    <col min="8452" max="8461" width="15.7109375" style="1" customWidth="1"/>
    <col min="8462" max="8704" width="9.140625" style="1"/>
    <col min="8705" max="8705" width="12.5703125" style="1" customWidth="1"/>
    <col min="8706" max="8706" width="13.28515625" style="1" customWidth="1"/>
    <col min="8707" max="8707" width="25.7109375" style="1" customWidth="1"/>
    <col min="8708" max="8717" width="15.7109375" style="1" customWidth="1"/>
    <col min="8718" max="8960" width="9.140625" style="1"/>
    <col min="8961" max="8961" width="12.5703125" style="1" customWidth="1"/>
    <col min="8962" max="8962" width="13.28515625" style="1" customWidth="1"/>
    <col min="8963" max="8963" width="25.7109375" style="1" customWidth="1"/>
    <col min="8964" max="8973" width="15.7109375" style="1" customWidth="1"/>
    <col min="8974" max="9216" width="9.140625" style="1"/>
    <col min="9217" max="9217" width="12.5703125" style="1" customWidth="1"/>
    <col min="9218" max="9218" width="13.28515625" style="1" customWidth="1"/>
    <col min="9219" max="9219" width="25.7109375" style="1" customWidth="1"/>
    <col min="9220" max="9229" width="15.7109375" style="1" customWidth="1"/>
    <col min="9230" max="9472" width="9.140625" style="1"/>
    <col min="9473" max="9473" width="12.5703125" style="1" customWidth="1"/>
    <col min="9474" max="9474" width="13.28515625" style="1" customWidth="1"/>
    <col min="9475" max="9475" width="25.7109375" style="1" customWidth="1"/>
    <col min="9476" max="9485" width="15.7109375" style="1" customWidth="1"/>
    <col min="9486" max="9728" width="9.140625" style="1"/>
    <col min="9729" max="9729" width="12.5703125" style="1" customWidth="1"/>
    <col min="9730" max="9730" width="13.28515625" style="1" customWidth="1"/>
    <col min="9731" max="9731" width="25.7109375" style="1" customWidth="1"/>
    <col min="9732" max="9741" width="15.7109375" style="1" customWidth="1"/>
    <col min="9742" max="9984" width="9.140625" style="1"/>
    <col min="9985" max="9985" width="12.5703125" style="1" customWidth="1"/>
    <col min="9986" max="9986" width="13.28515625" style="1" customWidth="1"/>
    <col min="9987" max="9987" width="25.7109375" style="1" customWidth="1"/>
    <col min="9988" max="9997" width="15.7109375" style="1" customWidth="1"/>
    <col min="9998" max="10240" width="9.140625" style="1"/>
    <col min="10241" max="10241" width="12.5703125" style="1" customWidth="1"/>
    <col min="10242" max="10242" width="13.28515625" style="1" customWidth="1"/>
    <col min="10243" max="10243" width="25.7109375" style="1" customWidth="1"/>
    <col min="10244" max="10253" width="15.7109375" style="1" customWidth="1"/>
    <col min="10254" max="10496" width="9.140625" style="1"/>
    <col min="10497" max="10497" width="12.5703125" style="1" customWidth="1"/>
    <col min="10498" max="10498" width="13.28515625" style="1" customWidth="1"/>
    <col min="10499" max="10499" width="25.7109375" style="1" customWidth="1"/>
    <col min="10500" max="10509" width="15.7109375" style="1" customWidth="1"/>
    <col min="10510" max="10752" width="9.140625" style="1"/>
    <col min="10753" max="10753" width="12.5703125" style="1" customWidth="1"/>
    <col min="10754" max="10754" width="13.28515625" style="1" customWidth="1"/>
    <col min="10755" max="10755" width="25.7109375" style="1" customWidth="1"/>
    <col min="10756" max="10765" width="15.7109375" style="1" customWidth="1"/>
    <col min="10766" max="11008" width="9.140625" style="1"/>
    <col min="11009" max="11009" width="12.5703125" style="1" customWidth="1"/>
    <col min="11010" max="11010" width="13.28515625" style="1" customWidth="1"/>
    <col min="11011" max="11011" width="25.7109375" style="1" customWidth="1"/>
    <col min="11012" max="11021" width="15.7109375" style="1" customWidth="1"/>
    <col min="11022" max="11264" width="9.140625" style="1"/>
    <col min="11265" max="11265" width="12.5703125" style="1" customWidth="1"/>
    <col min="11266" max="11266" width="13.28515625" style="1" customWidth="1"/>
    <col min="11267" max="11267" width="25.7109375" style="1" customWidth="1"/>
    <col min="11268" max="11277" width="15.7109375" style="1" customWidth="1"/>
    <col min="11278" max="11520" width="9.140625" style="1"/>
    <col min="11521" max="11521" width="12.5703125" style="1" customWidth="1"/>
    <col min="11522" max="11522" width="13.28515625" style="1" customWidth="1"/>
    <col min="11523" max="11523" width="25.7109375" style="1" customWidth="1"/>
    <col min="11524" max="11533" width="15.7109375" style="1" customWidth="1"/>
    <col min="11534" max="11776" width="9.140625" style="1"/>
    <col min="11777" max="11777" width="12.5703125" style="1" customWidth="1"/>
    <col min="11778" max="11778" width="13.28515625" style="1" customWidth="1"/>
    <col min="11779" max="11779" width="25.7109375" style="1" customWidth="1"/>
    <col min="11780" max="11789" width="15.7109375" style="1" customWidth="1"/>
    <col min="11790" max="12032" width="9.140625" style="1"/>
    <col min="12033" max="12033" width="12.5703125" style="1" customWidth="1"/>
    <col min="12034" max="12034" width="13.28515625" style="1" customWidth="1"/>
    <col min="12035" max="12035" width="25.7109375" style="1" customWidth="1"/>
    <col min="12036" max="12045" width="15.7109375" style="1" customWidth="1"/>
    <col min="12046" max="12288" width="9.140625" style="1"/>
    <col min="12289" max="12289" width="12.5703125" style="1" customWidth="1"/>
    <col min="12290" max="12290" width="13.28515625" style="1" customWidth="1"/>
    <col min="12291" max="12291" width="25.7109375" style="1" customWidth="1"/>
    <col min="12292" max="12301" width="15.7109375" style="1" customWidth="1"/>
    <col min="12302" max="12544" width="9.140625" style="1"/>
    <col min="12545" max="12545" width="12.5703125" style="1" customWidth="1"/>
    <col min="12546" max="12546" width="13.28515625" style="1" customWidth="1"/>
    <col min="12547" max="12547" width="25.7109375" style="1" customWidth="1"/>
    <col min="12548" max="12557" width="15.7109375" style="1" customWidth="1"/>
    <col min="12558" max="12800" width="9.140625" style="1"/>
    <col min="12801" max="12801" width="12.5703125" style="1" customWidth="1"/>
    <col min="12802" max="12802" width="13.28515625" style="1" customWidth="1"/>
    <col min="12803" max="12803" width="25.7109375" style="1" customWidth="1"/>
    <col min="12804" max="12813" width="15.7109375" style="1" customWidth="1"/>
    <col min="12814" max="13056" width="9.140625" style="1"/>
    <col min="13057" max="13057" width="12.5703125" style="1" customWidth="1"/>
    <col min="13058" max="13058" width="13.28515625" style="1" customWidth="1"/>
    <col min="13059" max="13059" width="25.7109375" style="1" customWidth="1"/>
    <col min="13060" max="13069" width="15.7109375" style="1" customWidth="1"/>
    <col min="13070" max="13312" width="9.140625" style="1"/>
    <col min="13313" max="13313" width="12.5703125" style="1" customWidth="1"/>
    <col min="13314" max="13314" width="13.28515625" style="1" customWidth="1"/>
    <col min="13315" max="13315" width="25.7109375" style="1" customWidth="1"/>
    <col min="13316" max="13325" width="15.7109375" style="1" customWidth="1"/>
    <col min="13326" max="13568" width="9.140625" style="1"/>
    <col min="13569" max="13569" width="12.5703125" style="1" customWidth="1"/>
    <col min="13570" max="13570" width="13.28515625" style="1" customWidth="1"/>
    <col min="13571" max="13571" width="25.7109375" style="1" customWidth="1"/>
    <col min="13572" max="13581" width="15.7109375" style="1" customWidth="1"/>
    <col min="13582" max="13824" width="9.140625" style="1"/>
    <col min="13825" max="13825" width="12.5703125" style="1" customWidth="1"/>
    <col min="13826" max="13826" width="13.28515625" style="1" customWidth="1"/>
    <col min="13827" max="13827" width="25.7109375" style="1" customWidth="1"/>
    <col min="13828" max="13837" width="15.7109375" style="1" customWidth="1"/>
    <col min="13838" max="14080" width="9.140625" style="1"/>
    <col min="14081" max="14081" width="12.5703125" style="1" customWidth="1"/>
    <col min="14082" max="14082" width="13.28515625" style="1" customWidth="1"/>
    <col min="14083" max="14083" width="25.7109375" style="1" customWidth="1"/>
    <col min="14084" max="14093" width="15.7109375" style="1" customWidth="1"/>
    <col min="14094" max="14336" width="9.140625" style="1"/>
    <col min="14337" max="14337" width="12.5703125" style="1" customWidth="1"/>
    <col min="14338" max="14338" width="13.28515625" style="1" customWidth="1"/>
    <col min="14339" max="14339" width="25.7109375" style="1" customWidth="1"/>
    <col min="14340" max="14349" width="15.7109375" style="1" customWidth="1"/>
    <col min="14350" max="14592" width="9.140625" style="1"/>
    <col min="14593" max="14593" width="12.5703125" style="1" customWidth="1"/>
    <col min="14594" max="14594" width="13.28515625" style="1" customWidth="1"/>
    <col min="14595" max="14595" width="25.7109375" style="1" customWidth="1"/>
    <col min="14596" max="14605" width="15.7109375" style="1" customWidth="1"/>
    <col min="14606" max="14848" width="9.140625" style="1"/>
    <col min="14849" max="14849" width="12.5703125" style="1" customWidth="1"/>
    <col min="14850" max="14850" width="13.28515625" style="1" customWidth="1"/>
    <col min="14851" max="14851" width="25.7109375" style="1" customWidth="1"/>
    <col min="14852" max="14861" width="15.7109375" style="1" customWidth="1"/>
    <col min="14862" max="15104" width="9.140625" style="1"/>
    <col min="15105" max="15105" width="12.5703125" style="1" customWidth="1"/>
    <col min="15106" max="15106" width="13.28515625" style="1" customWidth="1"/>
    <col min="15107" max="15107" width="25.7109375" style="1" customWidth="1"/>
    <col min="15108" max="15117" width="15.7109375" style="1" customWidth="1"/>
    <col min="15118" max="15360" width="9.140625" style="1"/>
    <col min="15361" max="15361" width="12.5703125" style="1" customWidth="1"/>
    <col min="15362" max="15362" width="13.28515625" style="1" customWidth="1"/>
    <col min="15363" max="15363" width="25.7109375" style="1" customWidth="1"/>
    <col min="15364" max="15373" width="15.7109375" style="1" customWidth="1"/>
    <col min="15374" max="15616" width="9.140625" style="1"/>
    <col min="15617" max="15617" width="12.5703125" style="1" customWidth="1"/>
    <col min="15618" max="15618" width="13.28515625" style="1" customWidth="1"/>
    <col min="15619" max="15619" width="25.7109375" style="1" customWidth="1"/>
    <col min="15620" max="15629" width="15.7109375" style="1" customWidth="1"/>
    <col min="15630" max="15872" width="9.140625" style="1"/>
    <col min="15873" max="15873" width="12.5703125" style="1" customWidth="1"/>
    <col min="15874" max="15874" width="13.28515625" style="1" customWidth="1"/>
    <col min="15875" max="15875" width="25.7109375" style="1" customWidth="1"/>
    <col min="15876" max="15885" width="15.7109375" style="1" customWidth="1"/>
    <col min="15886" max="16128" width="9.140625" style="1"/>
    <col min="16129" max="16129" width="12.5703125" style="1" customWidth="1"/>
    <col min="16130" max="16130" width="13.28515625" style="1" customWidth="1"/>
    <col min="16131" max="16131" width="25.7109375" style="1" customWidth="1"/>
    <col min="16132" max="16141" width="15.7109375" style="1" customWidth="1"/>
    <col min="16142" max="16384" width="9.140625" style="1"/>
  </cols>
  <sheetData>
    <row r="1" spans="1:13" ht="12.75" customHeight="1">
      <c r="C1" s="2"/>
      <c r="D1" s="2"/>
      <c r="E1" s="2"/>
      <c r="F1" s="2"/>
      <c r="G1" s="3"/>
      <c r="H1" s="3"/>
      <c r="I1" s="3"/>
      <c r="K1" s="29"/>
      <c r="M1" s="1" t="s">
        <v>50</v>
      </c>
    </row>
    <row r="2" spans="1:13" ht="15.7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8.5" customHeight="1">
      <c r="C3" s="4"/>
      <c r="D3" s="4"/>
      <c r="E3" s="4"/>
      <c r="F3" s="4"/>
      <c r="G3" s="4"/>
      <c r="H3" s="4"/>
      <c r="I3" s="4"/>
      <c r="J3" s="49"/>
      <c r="K3" s="49"/>
      <c r="L3" s="49"/>
      <c r="M3" s="49"/>
    </row>
    <row r="4" spans="1:13" ht="12.75" customHeight="1">
      <c r="C4" s="5"/>
      <c r="D4" s="5"/>
      <c r="E4" s="5"/>
      <c r="F4" s="5"/>
      <c r="G4" s="5"/>
      <c r="H4" s="5"/>
      <c r="I4" s="5"/>
      <c r="J4" s="50" t="s">
        <v>1</v>
      </c>
      <c r="K4" s="51"/>
      <c r="L4" s="51"/>
      <c r="M4" s="51"/>
    </row>
    <row r="5" spans="1:13" s="6" customFormat="1" ht="12.75" customHeight="1"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33.75" customHeight="1">
      <c r="A6" s="52" t="s">
        <v>51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2.75" customHeight="1">
      <c r="C7" s="7"/>
      <c r="D7" s="7"/>
      <c r="E7" s="7"/>
      <c r="F7" s="7"/>
      <c r="G7" s="7"/>
      <c r="H7" s="8"/>
      <c r="I7" s="7"/>
      <c r="J7" s="7"/>
      <c r="K7" s="7"/>
      <c r="L7" s="7"/>
      <c r="M7" s="7"/>
    </row>
    <row r="8" spans="1:13" ht="14.25" customHeight="1">
      <c r="A8" s="53" t="s">
        <v>25</v>
      </c>
      <c r="B8" s="54"/>
      <c r="C8" s="9"/>
      <c r="D8" s="22" t="s">
        <v>26</v>
      </c>
      <c r="E8" s="9"/>
      <c r="F8" s="22" t="s">
        <v>27</v>
      </c>
      <c r="G8" s="9"/>
      <c r="H8" s="54"/>
      <c r="I8" s="55"/>
      <c r="J8" s="9"/>
      <c r="K8" s="54"/>
      <c r="L8" s="55"/>
      <c r="M8" s="7"/>
    </row>
    <row r="9" spans="1:13" ht="36" customHeight="1">
      <c r="A9" s="44" t="s">
        <v>2</v>
      </c>
      <c r="B9" s="44"/>
      <c r="C9" s="10"/>
      <c r="D9" s="11" t="s">
        <v>3</v>
      </c>
      <c r="E9" s="12"/>
      <c r="F9" s="13" t="s">
        <v>4</v>
      </c>
      <c r="G9" s="11"/>
      <c r="H9" s="44" t="s">
        <v>5</v>
      </c>
      <c r="I9" s="45"/>
      <c r="J9" s="11"/>
      <c r="K9" s="44" t="s">
        <v>6</v>
      </c>
      <c r="L9" s="45"/>
      <c r="M9" s="14"/>
    </row>
    <row r="10" spans="1:13" ht="12.75" customHeight="1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 t="s">
        <v>7</v>
      </c>
    </row>
    <row r="11" spans="1:13" ht="14.25" customHeight="1">
      <c r="A11" s="36" t="s">
        <v>8</v>
      </c>
      <c r="B11" s="36" t="s">
        <v>9</v>
      </c>
      <c r="C11" s="36" t="s">
        <v>10</v>
      </c>
      <c r="D11" s="36" t="s">
        <v>11</v>
      </c>
      <c r="E11" s="36" t="s">
        <v>12</v>
      </c>
      <c r="F11" s="46" t="s">
        <v>13</v>
      </c>
      <c r="G11" s="36" t="s">
        <v>14</v>
      </c>
      <c r="H11" s="37"/>
      <c r="I11" s="37"/>
      <c r="J11" s="37"/>
      <c r="K11" s="37"/>
      <c r="L11" s="37"/>
      <c r="M11" s="36" t="s">
        <v>15</v>
      </c>
    </row>
    <row r="12" spans="1:13" ht="76.5">
      <c r="A12" s="36"/>
      <c r="B12" s="36"/>
      <c r="C12" s="36"/>
      <c r="D12" s="37"/>
      <c r="E12" s="37"/>
      <c r="F12" s="47"/>
      <c r="G12" s="17" t="s">
        <v>16</v>
      </c>
      <c r="H12" s="17" t="s">
        <v>17</v>
      </c>
      <c r="I12" s="17" t="s">
        <v>18</v>
      </c>
      <c r="J12" s="17" t="s">
        <v>19</v>
      </c>
      <c r="K12" s="17" t="s">
        <v>20</v>
      </c>
      <c r="L12" s="17" t="s">
        <v>21</v>
      </c>
      <c r="M12" s="37"/>
    </row>
    <row r="13" spans="1:13" ht="12.75" customHeight="1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</row>
    <row r="14" spans="1:13" hidden="1">
      <c r="A14" s="27" t="s">
        <v>30</v>
      </c>
      <c r="B14" s="27" t="s">
        <v>31</v>
      </c>
      <c r="C14" s="23" t="s">
        <v>32</v>
      </c>
      <c r="D14" s="23">
        <v>9</v>
      </c>
      <c r="E14" s="23">
        <v>7</v>
      </c>
      <c r="F14" s="24">
        <v>5322598.13</v>
      </c>
      <c r="G14" s="24">
        <v>1318800</v>
      </c>
      <c r="H14" s="24">
        <v>299887.5</v>
      </c>
      <c r="I14" s="24">
        <v>809343.75</v>
      </c>
      <c r="J14" s="24">
        <v>0</v>
      </c>
      <c r="K14" s="24">
        <v>2111305</v>
      </c>
      <c r="L14" s="24">
        <v>783261.88</v>
      </c>
      <c r="M14" s="24">
        <v>1170971.5900000001</v>
      </c>
    </row>
    <row r="15" spans="1:13" ht="51" hidden="1">
      <c r="A15" s="27" t="s">
        <v>30</v>
      </c>
      <c r="B15" s="27" t="s">
        <v>31</v>
      </c>
      <c r="C15" s="23" t="s">
        <v>33</v>
      </c>
      <c r="D15" s="23">
        <v>5</v>
      </c>
      <c r="E15" s="23">
        <v>5</v>
      </c>
      <c r="F15" s="24">
        <v>1747139.26</v>
      </c>
      <c r="G15" s="24">
        <v>427200</v>
      </c>
      <c r="H15" s="24">
        <v>155835</v>
      </c>
      <c r="I15" s="24">
        <v>315541.5</v>
      </c>
      <c r="J15" s="24">
        <v>0</v>
      </c>
      <c r="K15" s="24">
        <v>578600</v>
      </c>
      <c r="L15" s="24">
        <v>269962.76</v>
      </c>
      <c r="M15" s="24">
        <v>384370.64</v>
      </c>
    </row>
    <row r="16" spans="1:13" ht="38.25" hidden="1">
      <c r="A16" s="27" t="s">
        <v>30</v>
      </c>
      <c r="B16" s="27" t="s">
        <v>31</v>
      </c>
      <c r="C16" s="23" t="s">
        <v>34</v>
      </c>
      <c r="D16" s="23">
        <v>22</v>
      </c>
      <c r="E16" s="23">
        <v>21</v>
      </c>
      <c r="F16" s="24">
        <v>7116396.1100000003</v>
      </c>
      <c r="G16" s="24">
        <v>1815120</v>
      </c>
      <c r="H16" s="24">
        <v>628291.5</v>
      </c>
      <c r="I16" s="24">
        <v>1285305.75</v>
      </c>
      <c r="J16" s="24">
        <v>0</v>
      </c>
      <c r="K16" s="24">
        <v>2280648</v>
      </c>
      <c r="L16" s="24">
        <v>1107030.8600000001</v>
      </c>
      <c r="M16" s="24">
        <v>1518566.72</v>
      </c>
    </row>
    <row r="17" spans="1:13" hidden="1">
      <c r="A17" s="27" t="s">
        <v>30</v>
      </c>
      <c r="B17" s="27" t="s">
        <v>31</v>
      </c>
      <c r="C17" s="23" t="s">
        <v>35</v>
      </c>
      <c r="D17" s="23">
        <v>67.5</v>
      </c>
      <c r="E17" s="23">
        <v>58</v>
      </c>
      <c r="F17" s="24">
        <v>14441949.5</v>
      </c>
      <c r="G17" s="24">
        <v>4074117</v>
      </c>
      <c r="H17" s="24">
        <v>1202129</v>
      </c>
      <c r="I17" s="24">
        <v>2197599</v>
      </c>
      <c r="J17" s="24">
        <v>0</v>
      </c>
      <c r="K17" s="24">
        <v>4990255</v>
      </c>
      <c r="L17" s="24">
        <v>1977849.5</v>
      </c>
      <c r="M17" s="24">
        <v>3147528.05</v>
      </c>
    </row>
    <row r="18" spans="1:13" hidden="1">
      <c r="A18" s="28" t="s">
        <v>36</v>
      </c>
      <c r="B18" s="28" t="s">
        <v>36</v>
      </c>
      <c r="C18" s="25" t="s">
        <v>37</v>
      </c>
      <c r="D18" s="25">
        <v>103.5</v>
      </c>
      <c r="E18" s="25">
        <v>91</v>
      </c>
      <c r="F18" s="26">
        <v>28628083</v>
      </c>
      <c r="G18" s="26">
        <v>7635237</v>
      </c>
      <c r="H18" s="26">
        <v>2286143</v>
      </c>
      <c r="I18" s="26">
        <v>4607790</v>
      </c>
      <c r="J18" s="26">
        <v>0</v>
      </c>
      <c r="K18" s="26">
        <v>9960808</v>
      </c>
      <c r="L18" s="26">
        <v>4138105</v>
      </c>
      <c r="M18" s="26">
        <v>6221437</v>
      </c>
    </row>
    <row r="19" spans="1:13" hidden="1">
      <c r="A19" s="27" t="s">
        <v>38</v>
      </c>
      <c r="B19" s="27" t="s">
        <v>39</v>
      </c>
      <c r="C19" s="23" t="s">
        <v>32</v>
      </c>
      <c r="D19" s="23">
        <v>3</v>
      </c>
      <c r="E19" s="23">
        <v>3</v>
      </c>
      <c r="F19" s="24">
        <v>1253704</v>
      </c>
      <c r="G19" s="24">
        <v>264600</v>
      </c>
      <c r="H19" s="24">
        <v>98124</v>
      </c>
      <c r="I19" s="24">
        <v>206304</v>
      </c>
      <c r="J19" s="24">
        <v>0</v>
      </c>
      <c r="K19" s="24">
        <v>503634</v>
      </c>
      <c r="L19" s="24">
        <v>181042</v>
      </c>
      <c r="M19" s="24">
        <v>275815</v>
      </c>
    </row>
    <row r="20" spans="1:13" ht="38.25" hidden="1">
      <c r="A20" s="27" t="s">
        <v>38</v>
      </c>
      <c r="B20" s="27" t="s">
        <v>39</v>
      </c>
      <c r="C20" s="23" t="s">
        <v>34</v>
      </c>
      <c r="D20" s="23">
        <v>1</v>
      </c>
      <c r="E20" s="23">
        <v>1</v>
      </c>
      <c r="F20" s="24">
        <v>342180</v>
      </c>
      <c r="G20" s="24">
        <v>84000</v>
      </c>
      <c r="H20" s="24">
        <v>42000</v>
      </c>
      <c r="I20" s="24">
        <v>63000</v>
      </c>
      <c r="J20" s="24">
        <v>0</v>
      </c>
      <c r="K20" s="24">
        <v>103600</v>
      </c>
      <c r="L20" s="24">
        <v>49580</v>
      </c>
      <c r="M20" s="24">
        <v>75280</v>
      </c>
    </row>
    <row r="21" spans="1:13" hidden="1">
      <c r="A21" s="27" t="s">
        <v>38</v>
      </c>
      <c r="B21" s="27" t="s">
        <v>39</v>
      </c>
      <c r="C21" s="23" t="s">
        <v>35</v>
      </c>
      <c r="D21" s="23">
        <v>9</v>
      </c>
      <c r="E21" s="23">
        <v>9</v>
      </c>
      <c r="F21" s="24">
        <v>1983869</v>
      </c>
      <c r="G21" s="24">
        <v>540135</v>
      </c>
      <c r="H21" s="24">
        <v>167768</v>
      </c>
      <c r="I21" s="24">
        <v>330570</v>
      </c>
      <c r="J21" s="24">
        <v>0</v>
      </c>
      <c r="K21" s="24">
        <v>661853</v>
      </c>
      <c r="L21" s="24">
        <v>283543</v>
      </c>
      <c r="M21" s="24">
        <v>436451</v>
      </c>
    </row>
    <row r="22" spans="1:13" hidden="1">
      <c r="A22" s="28" t="s">
        <v>36</v>
      </c>
      <c r="B22" s="28" t="s">
        <v>36</v>
      </c>
      <c r="C22" s="25" t="s">
        <v>37</v>
      </c>
      <c r="D22" s="25">
        <v>13</v>
      </c>
      <c r="E22" s="25">
        <v>13</v>
      </c>
      <c r="F22" s="26">
        <v>3579753</v>
      </c>
      <c r="G22" s="26">
        <v>888735</v>
      </c>
      <c r="H22" s="26">
        <v>307892</v>
      </c>
      <c r="I22" s="26">
        <v>599874</v>
      </c>
      <c r="J22" s="26">
        <v>0</v>
      </c>
      <c r="K22" s="26">
        <v>1269087</v>
      </c>
      <c r="L22" s="26">
        <v>514165</v>
      </c>
      <c r="M22" s="26">
        <v>787546</v>
      </c>
    </row>
    <row r="23" spans="1:13" hidden="1">
      <c r="A23" s="27" t="s">
        <v>40</v>
      </c>
      <c r="B23" s="27" t="s">
        <v>39</v>
      </c>
      <c r="C23" s="23" t="s">
        <v>32</v>
      </c>
      <c r="D23" s="23">
        <v>1</v>
      </c>
      <c r="E23" s="23">
        <v>0</v>
      </c>
      <c r="F23" s="24">
        <v>381540</v>
      </c>
      <c r="G23" s="24">
        <v>90000</v>
      </c>
      <c r="H23" s="24">
        <v>24940</v>
      </c>
      <c r="I23" s="24">
        <v>72600</v>
      </c>
      <c r="J23" s="24">
        <v>0</v>
      </c>
      <c r="K23" s="24">
        <v>143000</v>
      </c>
      <c r="L23" s="24">
        <v>51000</v>
      </c>
      <c r="M23" s="24">
        <v>83939</v>
      </c>
    </row>
    <row r="24" spans="1:13" ht="51" hidden="1">
      <c r="A24" s="27" t="s">
        <v>40</v>
      </c>
      <c r="B24" s="27" t="s">
        <v>39</v>
      </c>
      <c r="C24" s="23" t="s">
        <v>33</v>
      </c>
      <c r="D24" s="23">
        <v>2</v>
      </c>
      <c r="E24" s="23">
        <v>2</v>
      </c>
      <c r="F24" s="24">
        <v>638200</v>
      </c>
      <c r="G24" s="24">
        <v>168000</v>
      </c>
      <c r="H24" s="24">
        <v>51000</v>
      </c>
      <c r="I24" s="24">
        <v>109200</v>
      </c>
      <c r="J24" s="24">
        <v>0</v>
      </c>
      <c r="K24" s="24">
        <v>225000</v>
      </c>
      <c r="L24" s="24">
        <v>85000</v>
      </c>
      <c r="M24" s="24">
        <v>140404</v>
      </c>
    </row>
    <row r="25" spans="1:13" hidden="1">
      <c r="A25" s="27" t="s">
        <v>40</v>
      </c>
      <c r="B25" s="27" t="s">
        <v>39</v>
      </c>
      <c r="C25" s="23" t="s">
        <v>35</v>
      </c>
      <c r="D25" s="23">
        <v>3</v>
      </c>
      <c r="E25" s="23">
        <v>3</v>
      </c>
      <c r="F25" s="24">
        <v>690960</v>
      </c>
      <c r="G25" s="24">
        <v>187200</v>
      </c>
      <c r="H25" s="24">
        <v>47460</v>
      </c>
      <c r="I25" s="24">
        <v>109200</v>
      </c>
      <c r="J25" s="24">
        <v>0</v>
      </c>
      <c r="K25" s="24">
        <v>257100</v>
      </c>
      <c r="L25" s="24">
        <v>90000</v>
      </c>
      <c r="M25" s="24">
        <v>152011</v>
      </c>
    </row>
    <row r="26" spans="1:13" hidden="1">
      <c r="A26" s="28" t="s">
        <v>36</v>
      </c>
      <c r="B26" s="28" t="s">
        <v>36</v>
      </c>
      <c r="C26" s="25" t="s">
        <v>37</v>
      </c>
      <c r="D26" s="25">
        <v>6</v>
      </c>
      <c r="E26" s="25">
        <v>5</v>
      </c>
      <c r="F26" s="26">
        <v>1710700</v>
      </c>
      <c r="G26" s="26">
        <v>445200</v>
      </c>
      <c r="H26" s="26">
        <v>123400</v>
      </c>
      <c r="I26" s="26">
        <v>291000</v>
      </c>
      <c r="J26" s="26">
        <v>0</v>
      </c>
      <c r="K26" s="26">
        <v>625100</v>
      </c>
      <c r="L26" s="26">
        <v>226000</v>
      </c>
      <c r="M26" s="26">
        <v>376354</v>
      </c>
    </row>
    <row r="27" spans="1:13" hidden="1">
      <c r="A27" s="27" t="s">
        <v>41</v>
      </c>
      <c r="B27" s="27" t="s">
        <v>39</v>
      </c>
      <c r="C27" s="23" t="s">
        <v>32</v>
      </c>
      <c r="D27" s="23">
        <v>3</v>
      </c>
      <c r="E27" s="23">
        <v>3</v>
      </c>
      <c r="F27" s="24">
        <v>1220368</v>
      </c>
      <c r="G27" s="24">
        <v>264600</v>
      </c>
      <c r="H27" s="24">
        <v>101850</v>
      </c>
      <c r="I27" s="24">
        <v>207375</v>
      </c>
      <c r="J27" s="24">
        <v>0</v>
      </c>
      <c r="K27" s="24">
        <v>476280</v>
      </c>
      <c r="L27" s="24">
        <v>170263</v>
      </c>
      <c r="M27" s="24">
        <v>268481</v>
      </c>
    </row>
    <row r="28" spans="1:13" ht="51" hidden="1">
      <c r="A28" s="27" t="s">
        <v>41</v>
      </c>
      <c r="B28" s="27" t="s">
        <v>39</v>
      </c>
      <c r="C28" s="23" t="s">
        <v>33</v>
      </c>
      <c r="D28" s="23">
        <v>8</v>
      </c>
      <c r="E28" s="23">
        <v>8</v>
      </c>
      <c r="F28" s="24">
        <v>2365934</v>
      </c>
      <c r="G28" s="24">
        <v>615000</v>
      </c>
      <c r="H28" s="24">
        <v>243750</v>
      </c>
      <c r="I28" s="24">
        <v>408438</v>
      </c>
      <c r="J28" s="24">
        <v>0</v>
      </c>
      <c r="K28" s="24">
        <v>799500</v>
      </c>
      <c r="L28" s="24">
        <v>299246</v>
      </c>
      <c r="M28" s="24">
        <v>520506</v>
      </c>
    </row>
    <row r="29" spans="1:13" hidden="1">
      <c r="A29" s="27" t="s">
        <v>41</v>
      </c>
      <c r="B29" s="27" t="s">
        <v>39</v>
      </c>
      <c r="C29" s="23" t="s">
        <v>35</v>
      </c>
      <c r="D29" s="23">
        <v>23</v>
      </c>
      <c r="E29" s="23">
        <v>23</v>
      </c>
      <c r="F29" s="24">
        <v>5553278</v>
      </c>
      <c r="G29" s="24">
        <v>1394664</v>
      </c>
      <c r="H29" s="24">
        <v>395680</v>
      </c>
      <c r="I29" s="24">
        <v>759447</v>
      </c>
      <c r="J29" s="24">
        <v>0</v>
      </c>
      <c r="K29" s="24">
        <v>2285887</v>
      </c>
      <c r="L29" s="24">
        <v>717600</v>
      </c>
      <c r="M29" s="24">
        <v>1221713</v>
      </c>
    </row>
    <row r="30" spans="1:13" hidden="1">
      <c r="A30" s="28" t="s">
        <v>36</v>
      </c>
      <c r="B30" s="28" t="s">
        <v>36</v>
      </c>
      <c r="C30" s="25" t="s">
        <v>37</v>
      </c>
      <c r="D30" s="25">
        <v>34</v>
      </c>
      <c r="E30" s="25">
        <v>34</v>
      </c>
      <c r="F30" s="26">
        <v>9139580</v>
      </c>
      <c r="G30" s="26">
        <v>2274264</v>
      </c>
      <c r="H30" s="26">
        <v>741280</v>
      </c>
      <c r="I30" s="26">
        <v>1375260</v>
      </c>
      <c r="J30" s="26">
        <v>0</v>
      </c>
      <c r="K30" s="26">
        <v>3561667</v>
      </c>
      <c r="L30" s="26">
        <v>1187109</v>
      </c>
      <c r="M30" s="26">
        <v>2010700</v>
      </c>
    </row>
    <row r="31" spans="1:13" hidden="1">
      <c r="A31" s="27" t="s">
        <v>42</v>
      </c>
      <c r="B31" s="27" t="s">
        <v>43</v>
      </c>
      <c r="C31" s="23" t="s">
        <v>35</v>
      </c>
      <c r="D31" s="23">
        <v>0</v>
      </c>
      <c r="E31" s="23">
        <v>0</v>
      </c>
      <c r="F31" s="24">
        <v>66800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66800</v>
      </c>
      <c r="M31" s="24">
        <v>14700</v>
      </c>
    </row>
    <row r="32" spans="1:13" hidden="1">
      <c r="A32" s="28" t="s">
        <v>36</v>
      </c>
      <c r="B32" s="28" t="s">
        <v>36</v>
      </c>
      <c r="C32" s="25" t="s">
        <v>37</v>
      </c>
      <c r="D32" s="25">
        <v>0</v>
      </c>
      <c r="E32" s="25">
        <v>0</v>
      </c>
      <c r="F32" s="26">
        <v>66800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66800</v>
      </c>
      <c r="M32" s="26">
        <v>14700</v>
      </c>
    </row>
    <row r="33" spans="1:13" hidden="1">
      <c r="A33" s="27" t="s">
        <v>44</v>
      </c>
      <c r="B33" s="27" t="s">
        <v>39</v>
      </c>
      <c r="C33" s="23" t="s">
        <v>32</v>
      </c>
      <c r="D33" s="23">
        <v>2</v>
      </c>
      <c r="E33" s="23">
        <v>2</v>
      </c>
      <c r="F33" s="24">
        <v>784836.29</v>
      </c>
      <c r="G33" s="24">
        <v>174936</v>
      </c>
      <c r="H33" s="24">
        <v>63074.400000000001</v>
      </c>
      <c r="I33" s="24">
        <v>140809.20000000001</v>
      </c>
      <c r="J33" s="24">
        <v>0</v>
      </c>
      <c r="K33" s="24">
        <v>293508.40999999997</v>
      </c>
      <c r="L33" s="24">
        <v>112508.28</v>
      </c>
      <c r="M33" s="24">
        <v>172663.98</v>
      </c>
    </row>
    <row r="34" spans="1:13" ht="51" hidden="1">
      <c r="A34" s="27" t="s">
        <v>44</v>
      </c>
      <c r="B34" s="27" t="s">
        <v>39</v>
      </c>
      <c r="C34" s="23" t="s">
        <v>33</v>
      </c>
      <c r="D34" s="23">
        <v>1</v>
      </c>
      <c r="E34" s="23">
        <v>1</v>
      </c>
      <c r="F34" s="24">
        <v>296549.90000000002</v>
      </c>
      <c r="G34" s="24">
        <v>72600</v>
      </c>
      <c r="H34" s="24">
        <v>24150</v>
      </c>
      <c r="I34" s="24">
        <v>48375</v>
      </c>
      <c r="J34" s="24">
        <v>0</v>
      </c>
      <c r="K34" s="24">
        <v>107992.5</v>
      </c>
      <c r="L34" s="24">
        <v>43432.4</v>
      </c>
      <c r="M34" s="24">
        <v>65240.98</v>
      </c>
    </row>
    <row r="35" spans="1:13" hidden="1">
      <c r="A35" s="27" t="s">
        <v>44</v>
      </c>
      <c r="B35" s="27" t="s">
        <v>39</v>
      </c>
      <c r="C35" s="23" t="s">
        <v>35</v>
      </c>
      <c r="D35" s="23">
        <v>5</v>
      </c>
      <c r="E35" s="23">
        <v>5</v>
      </c>
      <c r="F35" s="24">
        <v>1267213.81</v>
      </c>
      <c r="G35" s="24">
        <v>313980</v>
      </c>
      <c r="H35" s="24">
        <v>115082.6</v>
      </c>
      <c r="I35" s="24">
        <v>175390.8</v>
      </c>
      <c r="J35" s="24">
        <v>0</v>
      </c>
      <c r="K35" s="24">
        <v>490910.09</v>
      </c>
      <c r="L35" s="24">
        <v>171850.32</v>
      </c>
      <c r="M35" s="24">
        <v>285095.03999999998</v>
      </c>
    </row>
    <row r="36" spans="1:13" hidden="1">
      <c r="A36" s="28" t="s">
        <v>36</v>
      </c>
      <c r="B36" s="28" t="s">
        <v>36</v>
      </c>
      <c r="C36" s="25" t="s">
        <v>37</v>
      </c>
      <c r="D36" s="25">
        <v>8</v>
      </c>
      <c r="E36" s="25">
        <v>8</v>
      </c>
      <c r="F36" s="26">
        <v>2348600</v>
      </c>
      <c r="G36" s="26">
        <v>561516</v>
      </c>
      <c r="H36" s="26">
        <v>202307</v>
      </c>
      <c r="I36" s="26">
        <v>364575</v>
      </c>
      <c r="J36" s="26">
        <v>0</v>
      </c>
      <c r="K36" s="26">
        <v>892411</v>
      </c>
      <c r="L36" s="26">
        <v>327791</v>
      </c>
      <c r="M36" s="26">
        <v>523000</v>
      </c>
    </row>
    <row r="37" spans="1:13" hidden="1">
      <c r="A37" s="27" t="s">
        <v>45</v>
      </c>
      <c r="B37" s="27" t="s">
        <v>39</v>
      </c>
      <c r="C37" s="23" t="s">
        <v>32</v>
      </c>
      <c r="D37" s="23">
        <v>2</v>
      </c>
      <c r="E37" s="23">
        <v>2</v>
      </c>
      <c r="F37" s="24">
        <v>809934</v>
      </c>
      <c r="G37" s="24">
        <v>177300</v>
      </c>
      <c r="H37" s="24">
        <v>64125</v>
      </c>
      <c r="I37" s="24">
        <v>145673</v>
      </c>
      <c r="J37" s="24">
        <v>0</v>
      </c>
      <c r="K37" s="24">
        <v>295170</v>
      </c>
      <c r="L37" s="24">
        <v>127666</v>
      </c>
      <c r="M37" s="24">
        <v>178185</v>
      </c>
    </row>
    <row r="38" spans="1:13" ht="51" hidden="1">
      <c r="A38" s="27" t="s">
        <v>45</v>
      </c>
      <c r="B38" s="27" t="s">
        <v>39</v>
      </c>
      <c r="C38" s="23" t="s">
        <v>33</v>
      </c>
      <c r="D38" s="23">
        <v>1</v>
      </c>
      <c r="E38" s="23">
        <v>1</v>
      </c>
      <c r="F38" s="24">
        <v>332330</v>
      </c>
      <c r="G38" s="24">
        <v>84000</v>
      </c>
      <c r="H38" s="24">
        <v>33000</v>
      </c>
      <c r="I38" s="24">
        <v>58500</v>
      </c>
      <c r="J38" s="24">
        <v>0</v>
      </c>
      <c r="K38" s="24">
        <v>103600</v>
      </c>
      <c r="L38" s="24">
        <v>53230</v>
      </c>
      <c r="M38" s="24">
        <v>73113</v>
      </c>
    </row>
    <row r="39" spans="1:13" hidden="1">
      <c r="A39" s="27" t="s">
        <v>45</v>
      </c>
      <c r="B39" s="27" t="s">
        <v>39</v>
      </c>
      <c r="C39" s="23" t="s">
        <v>35</v>
      </c>
      <c r="D39" s="23">
        <v>4</v>
      </c>
      <c r="E39" s="23">
        <v>3</v>
      </c>
      <c r="F39" s="24">
        <v>939356</v>
      </c>
      <c r="G39" s="24">
        <v>249600</v>
      </c>
      <c r="H39" s="24">
        <v>83040</v>
      </c>
      <c r="I39" s="24">
        <v>149688</v>
      </c>
      <c r="J39" s="24">
        <v>0</v>
      </c>
      <c r="K39" s="24">
        <v>307840</v>
      </c>
      <c r="L39" s="24">
        <v>149188</v>
      </c>
      <c r="M39" s="24">
        <v>206658</v>
      </c>
    </row>
    <row r="40" spans="1:13" hidden="1">
      <c r="A40" s="28" t="s">
        <v>36</v>
      </c>
      <c r="B40" s="28" t="s">
        <v>36</v>
      </c>
      <c r="C40" s="25" t="s">
        <v>37</v>
      </c>
      <c r="D40" s="25">
        <v>7</v>
      </c>
      <c r="E40" s="25">
        <v>6</v>
      </c>
      <c r="F40" s="26">
        <v>2081620</v>
      </c>
      <c r="G40" s="26">
        <v>510900</v>
      </c>
      <c r="H40" s="26">
        <v>180165</v>
      </c>
      <c r="I40" s="26">
        <v>353861</v>
      </c>
      <c r="J40" s="26">
        <v>0</v>
      </c>
      <c r="K40" s="26">
        <v>706610</v>
      </c>
      <c r="L40" s="26">
        <v>330084</v>
      </c>
      <c r="M40" s="26">
        <v>457956</v>
      </c>
    </row>
    <row r="41" spans="1:13" hidden="1">
      <c r="A41" s="27" t="s">
        <v>46</v>
      </c>
      <c r="B41" s="27" t="s">
        <v>39</v>
      </c>
      <c r="C41" s="23" t="s">
        <v>32</v>
      </c>
      <c r="D41" s="23">
        <v>2</v>
      </c>
      <c r="E41" s="23">
        <v>2</v>
      </c>
      <c r="F41" s="24">
        <v>713020</v>
      </c>
      <c r="G41" s="24">
        <v>177300</v>
      </c>
      <c r="H41" s="24">
        <v>30600</v>
      </c>
      <c r="I41" s="24">
        <v>126990</v>
      </c>
      <c r="J41" s="24">
        <v>0</v>
      </c>
      <c r="K41" s="24">
        <v>268170</v>
      </c>
      <c r="L41" s="24">
        <v>109960</v>
      </c>
      <c r="M41" s="24">
        <v>157155</v>
      </c>
    </row>
    <row r="42" spans="1:13" ht="51" hidden="1">
      <c r="A42" s="27" t="s">
        <v>46</v>
      </c>
      <c r="B42" s="27" t="s">
        <v>39</v>
      </c>
      <c r="C42" s="23" t="s">
        <v>33</v>
      </c>
      <c r="D42" s="23">
        <v>1</v>
      </c>
      <c r="E42" s="23">
        <v>1</v>
      </c>
      <c r="F42" s="24">
        <v>310830</v>
      </c>
      <c r="G42" s="24">
        <v>84000</v>
      </c>
      <c r="H42" s="24">
        <v>19500</v>
      </c>
      <c r="I42" s="24">
        <v>51750</v>
      </c>
      <c r="J42" s="24">
        <v>0</v>
      </c>
      <c r="K42" s="24">
        <v>103600</v>
      </c>
      <c r="L42" s="24">
        <v>51980</v>
      </c>
      <c r="M42" s="24">
        <v>68528</v>
      </c>
    </row>
    <row r="43" spans="1:13" hidden="1">
      <c r="A43" s="27" t="s">
        <v>46</v>
      </c>
      <c r="B43" s="27" t="s">
        <v>39</v>
      </c>
      <c r="C43" s="23" t="s">
        <v>35</v>
      </c>
      <c r="D43" s="23">
        <v>9</v>
      </c>
      <c r="E43" s="23">
        <v>8</v>
      </c>
      <c r="F43" s="24">
        <v>2038419</v>
      </c>
      <c r="G43" s="24">
        <v>561600</v>
      </c>
      <c r="H43" s="24">
        <v>123420</v>
      </c>
      <c r="I43" s="24">
        <v>308259</v>
      </c>
      <c r="J43" s="24">
        <v>0</v>
      </c>
      <c r="K43" s="24">
        <v>736320</v>
      </c>
      <c r="L43" s="24">
        <v>308820</v>
      </c>
      <c r="M43" s="24">
        <v>454379</v>
      </c>
    </row>
    <row r="44" spans="1:13" hidden="1">
      <c r="A44" s="28" t="s">
        <v>36</v>
      </c>
      <c r="B44" s="28" t="s">
        <v>36</v>
      </c>
      <c r="C44" s="25" t="s">
        <v>37</v>
      </c>
      <c r="D44" s="25">
        <v>12</v>
      </c>
      <c r="E44" s="25">
        <v>11</v>
      </c>
      <c r="F44" s="26">
        <v>3062269</v>
      </c>
      <c r="G44" s="26">
        <v>822900</v>
      </c>
      <c r="H44" s="26">
        <v>173520</v>
      </c>
      <c r="I44" s="26">
        <v>486999</v>
      </c>
      <c r="J44" s="26">
        <v>0</v>
      </c>
      <c r="K44" s="26">
        <v>1108090</v>
      </c>
      <c r="L44" s="26">
        <v>470760</v>
      </c>
      <c r="M44" s="26">
        <v>680062</v>
      </c>
    </row>
    <row r="45" spans="1:13" ht="51" hidden="1">
      <c r="A45" s="27" t="s">
        <v>47</v>
      </c>
      <c r="B45" s="27" t="s">
        <v>39</v>
      </c>
      <c r="C45" s="23" t="s">
        <v>33</v>
      </c>
      <c r="D45" s="23">
        <v>1</v>
      </c>
      <c r="E45" s="23">
        <v>1</v>
      </c>
      <c r="F45" s="24">
        <v>391254</v>
      </c>
      <c r="G45" s="24">
        <v>90000</v>
      </c>
      <c r="H45" s="24">
        <v>20400</v>
      </c>
      <c r="I45" s="24">
        <v>77280</v>
      </c>
      <c r="J45" s="24">
        <v>0</v>
      </c>
      <c r="K45" s="24">
        <v>132484</v>
      </c>
      <c r="L45" s="24">
        <v>71090</v>
      </c>
      <c r="M45" s="24">
        <v>86076</v>
      </c>
    </row>
    <row r="46" spans="1:13" ht="38.25" hidden="1">
      <c r="A46" s="27" t="s">
        <v>47</v>
      </c>
      <c r="B46" s="27" t="s">
        <v>39</v>
      </c>
      <c r="C46" s="23" t="s">
        <v>34</v>
      </c>
      <c r="D46" s="23">
        <v>4</v>
      </c>
      <c r="E46" s="23">
        <v>4</v>
      </c>
      <c r="F46" s="24">
        <v>1300653</v>
      </c>
      <c r="G46" s="24">
        <v>336000</v>
      </c>
      <c r="H46" s="24">
        <v>128350</v>
      </c>
      <c r="I46" s="24">
        <v>232175</v>
      </c>
      <c r="J46" s="24">
        <v>0</v>
      </c>
      <c r="K46" s="24">
        <v>414400</v>
      </c>
      <c r="L46" s="24">
        <v>189728</v>
      </c>
      <c r="M46" s="24">
        <v>286144</v>
      </c>
    </row>
    <row r="47" spans="1:13" hidden="1">
      <c r="A47" s="27" t="s">
        <v>47</v>
      </c>
      <c r="B47" s="27" t="s">
        <v>39</v>
      </c>
      <c r="C47" s="23" t="s">
        <v>35</v>
      </c>
      <c r="D47" s="23">
        <v>9</v>
      </c>
      <c r="E47" s="23">
        <v>9</v>
      </c>
      <c r="F47" s="24">
        <v>2304093</v>
      </c>
      <c r="G47" s="24">
        <v>513600</v>
      </c>
      <c r="H47" s="24">
        <v>233190</v>
      </c>
      <c r="I47" s="24">
        <v>208076</v>
      </c>
      <c r="J47" s="24">
        <v>0</v>
      </c>
      <c r="K47" s="24">
        <v>908240</v>
      </c>
      <c r="L47" s="24">
        <v>440987</v>
      </c>
      <c r="M47" s="24">
        <v>506880</v>
      </c>
    </row>
    <row r="48" spans="1:13" hidden="1">
      <c r="A48" s="28" t="s">
        <v>36</v>
      </c>
      <c r="B48" s="28" t="s">
        <v>36</v>
      </c>
      <c r="C48" s="25" t="s">
        <v>37</v>
      </c>
      <c r="D48" s="25">
        <v>14</v>
      </c>
      <c r="E48" s="25">
        <v>14</v>
      </c>
      <c r="F48" s="26">
        <v>3996000</v>
      </c>
      <c r="G48" s="26">
        <v>939600</v>
      </c>
      <c r="H48" s="26">
        <v>381940</v>
      </c>
      <c r="I48" s="26">
        <v>517531</v>
      </c>
      <c r="J48" s="26">
        <v>0</v>
      </c>
      <c r="K48" s="26">
        <v>1455124</v>
      </c>
      <c r="L48" s="26">
        <v>701805</v>
      </c>
      <c r="M48" s="26">
        <v>879100</v>
      </c>
    </row>
    <row r="49" spans="1:13" hidden="1">
      <c r="A49" s="27" t="s">
        <v>48</v>
      </c>
      <c r="B49" s="27" t="s">
        <v>39</v>
      </c>
      <c r="C49" s="23" t="s">
        <v>32</v>
      </c>
      <c r="D49" s="23">
        <v>1</v>
      </c>
      <c r="E49" s="23">
        <v>1</v>
      </c>
      <c r="F49" s="24">
        <v>393686.8</v>
      </c>
      <c r="G49" s="24">
        <v>90000</v>
      </c>
      <c r="H49" s="24">
        <v>21090</v>
      </c>
      <c r="I49" s="24">
        <v>77763</v>
      </c>
      <c r="J49" s="24">
        <v>0</v>
      </c>
      <c r="K49" s="24">
        <v>142500</v>
      </c>
      <c r="L49" s="24">
        <v>62333.8</v>
      </c>
      <c r="M49" s="24">
        <v>86611.1</v>
      </c>
    </row>
    <row r="50" spans="1:13" ht="51" hidden="1">
      <c r="A50" s="27" t="s">
        <v>48</v>
      </c>
      <c r="B50" s="27" t="s">
        <v>39</v>
      </c>
      <c r="C50" s="23" t="s">
        <v>33</v>
      </c>
      <c r="D50" s="23">
        <v>3</v>
      </c>
      <c r="E50" s="23">
        <v>3</v>
      </c>
      <c r="F50" s="24">
        <v>1022254.22</v>
      </c>
      <c r="G50" s="24">
        <v>252000</v>
      </c>
      <c r="H50" s="24">
        <v>81000</v>
      </c>
      <c r="I50" s="24">
        <v>155250</v>
      </c>
      <c r="J50" s="24">
        <v>0</v>
      </c>
      <c r="K50" s="24">
        <v>365400</v>
      </c>
      <c r="L50" s="24">
        <v>168604.22</v>
      </c>
      <c r="M50" s="24">
        <v>224895.93</v>
      </c>
    </row>
    <row r="51" spans="1:13" hidden="1">
      <c r="A51" s="27" t="s">
        <v>48</v>
      </c>
      <c r="B51" s="27" t="s">
        <v>39</v>
      </c>
      <c r="C51" s="23" t="s">
        <v>35</v>
      </c>
      <c r="D51" s="23">
        <v>11</v>
      </c>
      <c r="E51" s="23">
        <v>11</v>
      </c>
      <c r="F51" s="24">
        <v>2539195.98</v>
      </c>
      <c r="G51" s="24">
        <v>686400</v>
      </c>
      <c r="H51" s="24">
        <v>180540</v>
      </c>
      <c r="I51" s="24">
        <v>397086</v>
      </c>
      <c r="J51" s="24">
        <v>0</v>
      </c>
      <c r="K51" s="24">
        <v>778460</v>
      </c>
      <c r="L51" s="24">
        <v>496709.98</v>
      </c>
      <c r="M51" s="24">
        <v>558622.97</v>
      </c>
    </row>
    <row r="52" spans="1:13" hidden="1">
      <c r="A52" s="28" t="s">
        <v>36</v>
      </c>
      <c r="B52" s="28" t="s">
        <v>36</v>
      </c>
      <c r="C52" s="25" t="s">
        <v>37</v>
      </c>
      <c r="D52" s="25">
        <v>15</v>
      </c>
      <c r="E52" s="25">
        <v>15</v>
      </c>
      <c r="F52" s="26">
        <v>3955137</v>
      </c>
      <c r="G52" s="26">
        <v>1028400</v>
      </c>
      <c r="H52" s="26">
        <v>282630</v>
      </c>
      <c r="I52" s="26">
        <v>630099</v>
      </c>
      <c r="J52" s="26">
        <v>0</v>
      </c>
      <c r="K52" s="26">
        <v>1286360</v>
      </c>
      <c r="L52" s="26">
        <v>727648</v>
      </c>
      <c r="M52" s="26">
        <v>870130</v>
      </c>
    </row>
    <row r="53" spans="1:13">
      <c r="A53" s="27" t="s">
        <v>49</v>
      </c>
      <c r="B53" s="27" t="s">
        <v>39</v>
      </c>
      <c r="C53" s="23" t="s">
        <v>32</v>
      </c>
      <c r="D53" s="23">
        <v>2</v>
      </c>
      <c r="E53" s="23">
        <v>2</v>
      </c>
      <c r="F53" s="24">
        <v>915743</v>
      </c>
      <c r="G53" s="24">
        <v>177300</v>
      </c>
      <c r="H53" s="24">
        <v>78390</v>
      </c>
      <c r="I53" s="24">
        <v>154725</v>
      </c>
      <c r="J53" s="24">
        <v>0</v>
      </c>
      <c r="K53" s="24">
        <v>393828</v>
      </c>
      <c r="L53" s="24">
        <v>111500</v>
      </c>
      <c r="M53" s="24">
        <v>201463.56</v>
      </c>
    </row>
    <row r="54" spans="1:13" ht="51">
      <c r="A54" s="27" t="s">
        <v>49</v>
      </c>
      <c r="B54" s="27" t="s">
        <v>39</v>
      </c>
      <c r="C54" s="23" t="s">
        <v>33</v>
      </c>
      <c r="D54" s="23">
        <v>3</v>
      </c>
      <c r="E54" s="23">
        <v>3</v>
      </c>
      <c r="F54" s="24">
        <v>1135210</v>
      </c>
      <c r="G54" s="24">
        <v>252000</v>
      </c>
      <c r="H54" s="24">
        <v>111744</v>
      </c>
      <c r="I54" s="24">
        <v>181872</v>
      </c>
      <c r="J54" s="24">
        <v>0</v>
      </c>
      <c r="K54" s="24">
        <v>468418</v>
      </c>
      <c r="L54" s="24">
        <v>121176</v>
      </c>
      <c r="M54" s="24">
        <v>249746.2</v>
      </c>
    </row>
    <row r="55" spans="1:13">
      <c r="A55" s="27" t="s">
        <v>49</v>
      </c>
      <c r="B55" s="27" t="s">
        <v>39</v>
      </c>
      <c r="C55" s="23" t="s">
        <v>35</v>
      </c>
      <c r="D55" s="23">
        <v>14.5</v>
      </c>
      <c r="E55" s="23">
        <v>13.5</v>
      </c>
      <c r="F55" s="24">
        <v>3669392</v>
      </c>
      <c r="G55" s="24">
        <v>886266</v>
      </c>
      <c r="H55" s="24">
        <v>334896</v>
      </c>
      <c r="I55" s="24">
        <v>532895</v>
      </c>
      <c r="J55" s="24">
        <v>19140</v>
      </c>
      <c r="K55" s="24">
        <v>1473895</v>
      </c>
      <c r="L55" s="24">
        <v>422300</v>
      </c>
      <c r="M55" s="24">
        <v>807266.24</v>
      </c>
    </row>
    <row r="56" spans="1:13">
      <c r="A56" s="28" t="s">
        <v>36</v>
      </c>
      <c r="B56" s="28" t="s">
        <v>36</v>
      </c>
      <c r="C56" s="25" t="s">
        <v>37</v>
      </c>
      <c r="D56" s="25">
        <v>19.5</v>
      </c>
      <c r="E56" s="25">
        <v>18.5</v>
      </c>
      <c r="F56" s="26">
        <v>5720345</v>
      </c>
      <c r="G56" s="26">
        <v>1315566</v>
      </c>
      <c r="H56" s="26">
        <v>525030</v>
      </c>
      <c r="I56" s="26">
        <v>869492</v>
      </c>
      <c r="J56" s="26">
        <v>19140</v>
      </c>
      <c r="K56" s="26">
        <v>2336141</v>
      </c>
      <c r="L56" s="26">
        <v>654976</v>
      </c>
      <c r="M56" s="26">
        <v>1258476</v>
      </c>
    </row>
    <row r="58" spans="1:13" ht="25.5">
      <c r="F58" s="31" t="s">
        <v>52</v>
      </c>
      <c r="H58" s="35" t="s">
        <v>53</v>
      </c>
      <c r="I58" s="32">
        <v>0.5</v>
      </c>
    </row>
    <row r="59" spans="1:13" ht="33.75" customHeight="1">
      <c r="A59" s="27" t="s">
        <v>49</v>
      </c>
      <c r="B59" s="27" t="s">
        <v>39</v>
      </c>
      <c r="C59" s="23" t="s">
        <v>32</v>
      </c>
      <c r="D59" s="30">
        <v>2</v>
      </c>
      <c r="E59" s="30">
        <v>2</v>
      </c>
      <c r="F59" s="34">
        <f>G59+H59+I59+J59+K59+L59</f>
        <v>1291844.8999999999</v>
      </c>
      <c r="G59" s="30">
        <f>(11729+11377)*12</f>
        <v>277272</v>
      </c>
      <c r="H59" s="34">
        <f>(500+4891.6+500+3563.1)*12</f>
        <v>113456.40000000001</v>
      </c>
      <c r="I59" s="34">
        <f>(17120.6+7720.05)*12</f>
        <v>298087.8</v>
      </c>
      <c r="J59" s="30">
        <v>0</v>
      </c>
      <c r="K59" s="30">
        <f>(11729*150%+11377*150%)*12</f>
        <v>415908</v>
      </c>
      <c r="L59" s="34">
        <f>(G59+H59+I59+J59+K59)/12*2+(250*2*6)</f>
        <v>187120.69999999998</v>
      </c>
      <c r="M59" s="34">
        <f>F59*22%</f>
        <v>284205.87799999997</v>
      </c>
    </row>
    <row r="60" spans="1:13" ht="51">
      <c r="A60" s="27" t="s">
        <v>49</v>
      </c>
      <c r="B60" s="27" t="s">
        <v>39</v>
      </c>
      <c r="C60" s="23" t="s">
        <v>33</v>
      </c>
      <c r="D60" s="30">
        <v>3</v>
      </c>
      <c r="E60" s="30">
        <v>3</v>
      </c>
      <c r="F60" s="34">
        <f t="shared" ref="F60:F61" si="0">G60+H60+I60+J60+K60+L60</f>
        <v>1666415.92</v>
      </c>
      <c r="G60" s="30">
        <f>(10947*3)*12</f>
        <v>394092</v>
      </c>
      <c r="H60" s="34">
        <f>(500+450+500+4578.8+2849.25+4578.8)*12</f>
        <v>161482.19999999998</v>
      </c>
      <c r="I60" s="34">
        <f>(8012.9+7123.13+8012.9)*12</f>
        <v>277787.16000000003</v>
      </c>
      <c r="J60" s="30">
        <v>0</v>
      </c>
      <c r="K60" s="30">
        <f>(10947*3*150%)*12</f>
        <v>591138</v>
      </c>
      <c r="L60" s="34">
        <f>(G60+H60+I60+J60+K60)/12*2+(250*3*6)</f>
        <v>241916.55999999997</v>
      </c>
      <c r="M60" s="34">
        <f t="shared" ref="M60:M61" si="1">F60*22%</f>
        <v>366611.5024</v>
      </c>
    </row>
    <row r="61" spans="1:13" ht="42" customHeight="1">
      <c r="A61" s="27" t="s">
        <v>49</v>
      </c>
      <c r="B61" s="27" t="s">
        <v>39</v>
      </c>
      <c r="C61" s="23" t="s">
        <v>35</v>
      </c>
      <c r="D61" s="30">
        <v>14.5</v>
      </c>
      <c r="E61" s="30">
        <v>13.5</v>
      </c>
      <c r="F61" s="34">
        <f t="shared" si="0"/>
        <v>5569518.1833333327</v>
      </c>
      <c r="G61" s="30">
        <f>(8132*13)*12+6177*12+1955.5*12</f>
        <v>1366182</v>
      </c>
      <c r="H61" s="34">
        <f>466657.8+30.6</f>
        <v>466688.39999999997</v>
      </c>
      <c r="I61" s="34">
        <f>(17064+32819.45+9224.01+10912.05)*12-1.08</f>
        <v>840233.03999999992</v>
      </c>
      <c r="J61" s="30">
        <v>24534</v>
      </c>
      <c r="K61" s="30">
        <f>(8132*13*150%+6177*150%+1955.5*200%)*12-89458</f>
        <v>1971548</v>
      </c>
      <c r="L61" s="34">
        <f>(G61+H61+I61+J61+K61)/12*2+99640.09+(250*15*6)-4.92</f>
        <v>900332.74333333317</v>
      </c>
      <c r="M61" s="34">
        <f t="shared" si="1"/>
        <v>1225294.0003333332</v>
      </c>
    </row>
    <row r="62" spans="1:13">
      <c r="D62" s="30">
        <f>SUM(D59:D61)</f>
        <v>19.5</v>
      </c>
      <c r="E62" s="30">
        <f t="shared" ref="E62:M62" si="2">SUM(E59:E61)</f>
        <v>18.5</v>
      </c>
      <c r="F62" s="34">
        <f t="shared" si="2"/>
        <v>8527779.003333332</v>
      </c>
      <c r="G62" s="30">
        <f t="shared" si="2"/>
        <v>2037546</v>
      </c>
      <c r="H62" s="30">
        <f>SUM(H59:H61)</f>
        <v>741627</v>
      </c>
      <c r="I62" s="30">
        <f t="shared" si="2"/>
        <v>1416108</v>
      </c>
      <c r="J62" s="30">
        <f t="shared" si="2"/>
        <v>24534</v>
      </c>
      <c r="K62" s="30">
        <f t="shared" si="2"/>
        <v>2978594</v>
      </c>
      <c r="L62" s="34">
        <f t="shared" si="2"/>
        <v>1329370.0033333332</v>
      </c>
      <c r="M62" s="34">
        <f t="shared" si="2"/>
        <v>1876111.3807333331</v>
      </c>
    </row>
    <row r="64" spans="1:13">
      <c r="G64" s="1">
        <v>2037546</v>
      </c>
      <c r="H64" s="1">
        <f>90600+643800+2347+4880</f>
        <v>741627</v>
      </c>
      <c r="I64" s="1">
        <v>1416108</v>
      </c>
      <c r="J64" s="1">
        <v>24534</v>
      </c>
      <c r="K64" s="1">
        <v>2978594</v>
      </c>
      <c r="L64" s="1">
        <f>1299370+30000</f>
        <v>1329370</v>
      </c>
      <c r="M64" s="1">
        <v>1876111</v>
      </c>
    </row>
    <row r="66" spans="1:12">
      <c r="L66" s="33"/>
    </row>
    <row r="69" spans="1:12" ht="27" customHeight="1">
      <c r="C69" s="38" t="s">
        <v>28</v>
      </c>
      <c r="D69" s="39"/>
      <c r="E69" s="39"/>
      <c r="F69" s="39"/>
      <c r="H69" s="40"/>
      <c r="I69" s="40"/>
      <c r="K69" s="41" t="s">
        <v>29</v>
      </c>
      <c r="L69" s="42"/>
    </row>
    <row r="70" spans="1:12" ht="12.75" customHeight="1">
      <c r="H70" s="43" t="s">
        <v>22</v>
      </c>
      <c r="I70" s="43"/>
      <c r="K70" s="43" t="s">
        <v>23</v>
      </c>
      <c r="L70" s="43"/>
    </row>
    <row r="71" spans="1:12" ht="12.75" customHeight="1">
      <c r="A71" s="19"/>
    </row>
    <row r="72" spans="1:12" ht="12.75" customHeight="1">
      <c r="A72" s="20" t="s">
        <v>24</v>
      </c>
      <c r="B72" s="21"/>
      <c r="C72" s="21"/>
      <c r="D72" s="21"/>
    </row>
  </sheetData>
  <mergeCells count="23">
    <mergeCell ref="A2:M2"/>
    <mergeCell ref="J3:M3"/>
    <mergeCell ref="J4:M4"/>
    <mergeCell ref="A6:M6"/>
    <mergeCell ref="A8:B8"/>
    <mergeCell ref="H8:I8"/>
    <mergeCell ref="K8:L8"/>
    <mergeCell ref="A9:B9"/>
    <mergeCell ref="H9:I9"/>
    <mergeCell ref="K9:L9"/>
    <mergeCell ref="A11:A12"/>
    <mergeCell ref="B11:B12"/>
    <mergeCell ref="C11:C12"/>
    <mergeCell ref="D11:D12"/>
    <mergeCell ref="E11:E12"/>
    <mergeCell ref="F11:F12"/>
    <mergeCell ref="G11:L11"/>
    <mergeCell ref="M11:M12"/>
    <mergeCell ref="C69:F69"/>
    <mergeCell ref="H69:I69"/>
    <mergeCell ref="K69:L69"/>
    <mergeCell ref="H70:I70"/>
    <mergeCell ref="K70:L7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</dc:creator>
  <cp:lastModifiedBy>GFU_Ignateva</cp:lastModifiedBy>
  <cp:lastPrinted>2025-01-07T14:00:14Z</cp:lastPrinted>
  <dcterms:created xsi:type="dcterms:W3CDTF">2024-03-15T06:23:37Z</dcterms:created>
  <dcterms:modified xsi:type="dcterms:W3CDTF">2025-01-08T08:48:23Z</dcterms:modified>
</cp:coreProperties>
</file>