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60" windowWidth="20400" windowHeight="7392"/>
  </bookViews>
  <sheets>
    <sheet name="2024" sheetId="1" r:id="rId1"/>
  </sheets>
  <definedNames>
    <definedName name="_xlnm._FilterDatabase" localSheetId="0" hidden="1">'2024'!$A$6:$CQ$259</definedName>
    <definedName name="_xlnm.Print_Area" localSheetId="0">'2024'!$A$1:$J$262</definedName>
  </definedNames>
  <calcPr calcId="145621" iterateDelta="1E-4"/>
</workbook>
</file>

<file path=xl/calcChain.xml><?xml version="1.0" encoding="utf-8"?>
<calcChain xmlns="http://schemas.openxmlformats.org/spreadsheetml/2006/main">
  <c r="F68" i="1" l="1"/>
  <c r="F109" i="1" l="1"/>
  <c r="F258" i="1" l="1"/>
  <c r="F196" i="1" l="1"/>
  <c r="F210" i="1" s="1"/>
  <c r="F55" i="1" l="1"/>
  <c r="F54" i="1" s="1"/>
  <c r="F114" i="1" l="1"/>
  <c r="F91" i="1" l="1"/>
  <c r="F100" i="1" l="1"/>
  <c r="F81" i="1"/>
  <c r="F192" i="1" l="1"/>
  <c r="F119" i="1" l="1"/>
  <c r="F73" i="1" l="1"/>
  <c r="F252" i="1" l="1"/>
  <c r="F220" i="1" l="1"/>
  <c r="F135" i="1" l="1"/>
  <c r="F144" i="1"/>
  <c r="F122" i="1"/>
  <c r="F195" i="1" l="1"/>
  <c r="F212" i="1"/>
  <c r="F137" i="1" l="1"/>
  <c r="F225" i="1" l="1"/>
  <c r="F214" i="1"/>
  <c r="F182" i="1" l="1"/>
  <c r="F259" i="1" s="1"/>
</calcChain>
</file>

<file path=xl/sharedStrings.xml><?xml version="1.0" encoding="utf-8"?>
<sst xmlns="http://schemas.openxmlformats.org/spreadsheetml/2006/main" count="1416" uniqueCount="549">
  <si>
    <t>Коди відповідних класифікаторів предмета закупівлі</t>
  </si>
  <si>
    <t>Конкретна назва предмета закупівлі</t>
  </si>
  <si>
    <t>Код згідно з КЕКВ (для бюджетних коштів)</t>
  </si>
  <si>
    <t>Розмір бюджетного призначення за кошторисом або очікувана вартість предмета закупівлі</t>
  </si>
  <si>
    <t>Процедура закупівлі</t>
  </si>
  <si>
    <t>Орієнтовний початок проведення процедури закупівлі</t>
  </si>
  <si>
    <t>Примітки</t>
  </si>
  <si>
    <t>код ЄДРПОУ закупівельника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</si>
  <si>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</si>
  <si>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</si>
  <si>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</si>
  <si>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</si>
  <si>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</si>
  <si>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</si>
  <si>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</si>
  <si>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</si>
  <si>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</si>
  <si>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</si>
  <si>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без використання електроної системи</t>
  </si>
  <si>
    <t>ДК 021:2015 "45453000-7"</t>
  </si>
  <si>
    <t xml:space="preserve">Уповноважена особа </t>
  </si>
  <si>
    <t xml:space="preserve"> </t>
  </si>
  <si>
    <t>ДК 021:2015 "64000000-6"</t>
  </si>
  <si>
    <t>ДК 021:2015 "72310000-1"</t>
  </si>
  <si>
    <t>ДК 021:2015 "79820000-8"</t>
  </si>
  <si>
    <t>Надання оголошень в засобах масової інформації з загальних питань роботи управління</t>
  </si>
  <si>
    <t>ДК 021:2015 "09320000-8"</t>
  </si>
  <si>
    <t>ДК 021:2015 "09310000-5"</t>
  </si>
  <si>
    <t>ДК 021:2015 "65310000-9"</t>
  </si>
  <si>
    <t>ДК 021:2015 "90510000-5"</t>
  </si>
  <si>
    <t>44354422</t>
  </si>
  <si>
    <t>ВСЬОГО</t>
  </si>
  <si>
    <t>ДК 021:2015: 70220000-9</t>
  </si>
  <si>
    <t>ДК 021:2015 "50310000-1"</t>
  </si>
  <si>
    <t>1510160 с.ф. + з.ф.</t>
  </si>
  <si>
    <t>Поточний ремонт обладнання, чистка та обслуговування кондиціонерів 2 шт.</t>
  </si>
  <si>
    <t>Програма АВК</t>
  </si>
  <si>
    <t>Оплата комунальних послуг теплопостачання</t>
  </si>
  <si>
    <t>Оплата інших енергоносіїв та інших комунальних послуг (вивіз сміття)</t>
  </si>
  <si>
    <t>ДК 021:2015 "80510000-2"</t>
  </si>
  <si>
    <t>1516015 с.ф.</t>
  </si>
  <si>
    <t>3131</t>
  </si>
  <si>
    <t>ДК 021:2015 "72260000-5"</t>
  </si>
  <si>
    <t>ДК 021:2015 "50730000-1"</t>
  </si>
  <si>
    <t>1517322 с.ф.</t>
  </si>
  <si>
    <t xml:space="preserve">Придбання канцтоварів, паперу, конвертів </t>
  </si>
  <si>
    <t>ДК 021:2015 "65110000-7"</t>
  </si>
  <si>
    <t>ДК 021:2015 "79310000-0"</t>
  </si>
  <si>
    <t>ДК 021:2015 "66510000-8"</t>
  </si>
  <si>
    <t>Послуги зв`язку (абонплата , міжміські переговори та мобільний зв’язок , міський зв’язок, послуги інтернету Укртелеком)</t>
  </si>
  <si>
    <t>Оплата комунальних послуг   з централізованого  водопостачання  та централізованого водовідведення</t>
  </si>
  <si>
    <t>відкриті торги з особливостями</t>
  </si>
  <si>
    <t>ДК 021:2015 "70330000-3"</t>
  </si>
  <si>
    <t>1511021 с.ф.</t>
  </si>
  <si>
    <t>1516011 с.ф.</t>
  </si>
  <si>
    <t>ДК 021:2015: 45453000-7</t>
  </si>
  <si>
    <t>ДК 021:2015: 30190000-7</t>
  </si>
  <si>
    <t>ДК 021:2015: 72310000-1</t>
  </si>
  <si>
    <t>ДК 021:2015: 72260000-5</t>
  </si>
  <si>
    <t>ДК 021:2015"72260000-5</t>
  </si>
  <si>
    <t xml:space="preserve">Найменування замовника: Управління будівництва та ремонтів Южноукраїнської міської ради 
Місце знаходження: 55001, Миколаївська область, Вознесенський район,  м. Южноукраїнськ, вулиця Європейська,  будинок 23   кабінет 87.
Код за ЄДРПОУ: 44354422
Категорія замовника -  Орган державної влади, місцевого самоврядування або правоохоронний орган.
</t>
  </si>
  <si>
    <t>Реконструкція нежитлових приміщень в НКП 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</si>
  <si>
    <t xml:space="preserve">ДК 021:2015: 45454000-4 </t>
  </si>
  <si>
    <t xml:space="preserve">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</si>
  <si>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"Капітальний ремонт м’якої покрівлі житлового будинку ОСББ "Центральний 5/14" за адресою: проспект Незалежності, 14, м. Южноукраїнськ, Миколаївської області" (додаткові роботи)</t>
  </si>
  <si>
    <t>січень 2024</t>
  </si>
  <si>
    <t>Підписка періодичних видань на 2024 рік.   "Контакт","Казна" -1000,00 грн., "Ціноутворення "- 7000,00. і т.д.</t>
  </si>
  <si>
    <t>Послуги з встановлення кондиціонера</t>
  </si>
  <si>
    <t xml:space="preserve">Поштові послуги (відправлення кореспонденції) </t>
  </si>
  <si>
    <t>Послуги з адміністрування (обслуговування)програмного забезпечення, з реєстрації користувача в системі програмного продукту "АІС" Місцеві бюджети рівня розпорядника бюджетних коштів "Логіка"</t>
  </si>
  <si>
    <t>Оренда  нежитлових приміщень за адресою: вул. Європейська 23 м. Южноукраїнськ</t>
  </si>
  <si>
    <t>Навчання (уповноваженої особи - 3000,00грн.,кошторисника-7000, 00 грн., пожежна небезпека -1000,00 грн.)</t>
  </si>
  <si>
    <t>лютий 2024</t>
  </si>
  <si>
    <t>березень 2024</t>
  </si>
  <si>
    <t>квітень 2024</t>
  </si>
  <si>
    <t>травень 2024</t>
  </si>
  <si>
    <t>червень 2024</t>
  </si>
  <si>
    <t>липень 2024</t>
  </si>
  <si>
    <t>серпень 2024</t>
  </si>
  <si>
    <t>1517310 с.ф.</t>
  </si>
  <si>
    <t>ДК 021:2015 :45331220-4</t>
  </si>
  <si>
    <t>ДК 021:2015 "64110000-0"</t>
  </si>
  <si>
    <t>ДК 021:2015: 22210000-5</t>
  </si>
  <si>
    <t xml:space="preserve">Плата за послуги із страхування орендованих нежитлових  приміщень </t>
  </si>
  <si>
    <t xml:space="preserve">ДК 021:2015: 71320000-7 </t>
  </si>
  <si>
    <t>Договір №1/2/2024/01-01/24 від 08.01.2024 сума-28527,00грн</t>
  </si>
  <si>
    <t>Договір №1.21-04/1-12-2024/02-01/24 від 08.01.2024 сума-9000,00грн</t>
  </si>
  <si>
    <t>Залишок коштів в сумі - 2028,00 грн</t>
  </si>
  <si>
    <t>За постачання електроенергії споживачу</t>
  </si>
  <si>
    <t xml:space="preserve">За надання послуг з розподілу (передачі) електроенергії </t>
  </si>
  <si>
    <t>Залишок коштів в сумі - 273,00 грн</t>
  </si>
  <si>
    <t>Оплата послуг поводження з побутовими відходами</t>
  </si>
  <si>
    <t>Оплата комунальних послуг з теплопостачання</t>
  </si>
  <si>
    <t>Інші комунальні послуги (експлуатаційні) Відшкодування витрат на утримування нерухомого майна та надання комунальних послуг орендарю</t>
  </si>
  <si>
    <t>Договір №4/03-01/24 від 08.01.2024 на 59870,16 грн.</t>
  </si>
  <si>
    <t>Договір №6/05-01/24 від 08.01.2024 на 15692,82 грн</t>
  </si>
  <si>
    <t>Договір №5/04-01/24 від 08.01.2024 на 570,00 грн</t>
  </si>
  <si>
    <t>Договір №36-20162/07-01/24 від 12.01.2024 на суму 22000,00 грн.</t>
  </si>
  <si>
    <t>Договір №240Б/08-01/24 від 12.01.2024 на суму 4471,00 з ПДВ.</t>
  </si>
  <si>
    <t>Оренда  нежитлових приміщень № 86,86а за адресою: вул. Дружби народів 23 м. Южноукраїнськ</t>
  </si>
  <si>
    <t>Оренда  нежитлових приміщень №24,87,88,89 за адресою: вул. Дружби народів 23 м. Южноукраїнськ</t>
  </si>
  <si>
    <t>Додаткова угода №6 від 29.01.2024 до договору № 45/05-08/21 на суму 4276,86</t>
  </si>
  <si>
    <t>Додаткова угода №4 від 29.01.2024 до договору № 64/01-01/22 на суму 1717,00</t>
  </si>
  <si>
    <t>Капітальний ремонт вулиці Дружби Народів у м.Южноукраїнську Миколаївської області (коригування) в частині додаткових робіт.</t>
  </si>
  <si>
    <t>Здійснення технічного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</si>
  <si>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Здійснення авторського нагляду по об’єкту: "Капітальний ремонт вулиці Дружби Народів у м.Южноукраїнську Миколаївської області (коригування) в частині додаткових робіт.</t>
  </si>
  <si>
    <t>1517461 с.ф.</t>
  </si>
  <si>
    <t>ДК 021:2015: 71520000-9</t>
  </si>
  <si>
    <t>ДК 021:2015: 71247000-1</t>
  </si>
  <si>
    <t xml:space="preserve">Технагляд.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</si>
  <si>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 xml:space="preserve">Авторський нагляд. Капітальний ремонт санітарних вузлів з влаштуванням кабінок та шаф для інвентарю ліцею  №3 Южноукраїнської територіальної громади в м.Южноукраїнськ Вознесенського району Миколаївської області" </t>
  </si>
  <si>
    <t>Договір №20-02/24 від 05.02.2024 на суму 69895,70 грн.</t>
  </si>
  <si>
    <t>Договір №21-02/24 від 05.02.2024 на суму 21720,00 грн.</t>
  </si>
  <si>
    <t>1511021 з.ф.</t>
  </si>
  <si>
    <t>ДК 021:2015: 45421100-5</t>
  </si>
  <si>
    <t>спрощена/допорогова закупівля</t>
  </si>
  <si>
    <t>Капітальний ремонт інженерних мереж опалення, мереж постачання холодної та гарячої води житлового будинку №7 по проспекту Соборності у м. Южноукраїнськ Миколаївської області. Коригування (на умовах співфінансування 90% /10%)</t>
  </si>
  <si>
    <t>1516012 с.ф.</t>
  </si>
  <si>
    <t>Плата за видачу сертифіката для закінчених будівництвом об’єктів "Капітальний ремонт зовнішніх інженерних мереж теплопостачання (опалення та ГВП) від ТК-505 до ТК-507 по вул. Молодіжна у м. Южноукраїнськ  Миколаївської області"</t>
  </si>
  <si>
    <t>ДК 021:2015: 75110000-0</t>
  </si>
  <si>
    <t xml:space="preserve">Розробка проектно-кошторисної документації та проведення експертизи по об’єкту: "Капітальний ремонт мереж теплопостачання по просп.Незалежності  у м.Южноукраїнськ Вознесенського району Миколаївської області" </t>
  </si>
  <si>
    <t>1516013 с.ф.</t>
  </si>
  <si>
    <t xml:space="preserve">Розробка проектно-кошторисної документації та проведення експертизи по об’єкту: "Капітальний ремонт мереж водопостачання по просп.Незалежності  у м.Южноукраїнськ Вознесенського району Миколаївської області" </t>
  </si>
  <si>
    <t>1517330 с.ф.</t>
  </si>
  <si>
    <t>Коригування проектно-кошторисної документації, проведення експертизи, технічне обстеження будівлі, виконання інженерно-геодезичних та інженерно-геологічних вишукувань по об’єкту: "Реконструкція нежитлової будівлі магазину "Світанок" під адміністративну будівлю за адресою бул.Курчатова,9 м.Южноукраїнська Миколаївської області"</t>
  </si>
  <si>
    <t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"Капітальний ремонт проїзної частини вулиці Шевченко та провулку Стуса смт.Костянтинівка Вознесенського району Миколаївської області"</t>
  </si>
  <si>
    <t>1518110 с.ф.</t>
  </si>
  <si>
    <t xml:space="preserve">ДК 021:2015: 45210000-2 </t>
  </si>
  <si>
    <t>Здійснення технічного нагляду по об’єкту: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</si>
  <si>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Здійснення авторського нагляду на об’єкті: "Капітальний ремонт припливно-витяжної вентиляції в найпростішому укритті ліцею №1 ім.Захисників Вітчизни Южноукраїнської територіальної громади в м. Южноукраїнськ, Вознесенський район, Миколаївська область. Коригування"</t>
  </si>
  <si>
    <t>ДК 021:2015: 45453000-7 </t>
  </si>
  <si>
    <t>Послуги з питань автоматизованого визначення вартості будівельних робіт при застосуванні ПК АВК-5</t>
  </si>
  <si>
    <r>
      <t xml:space="preserve">Закупівля 2023 року! всього виділено коштів: 6762743,00 грн., в т.ч. ВТ на роботи оголошені в грудні 2023 на оч.вартість -6481100.00, технагляд -81500,00 грн., авторський нагляд -21720,00 грн. ПКД -180000,00 грн.; </t>
    </r>
    <r>
      <rPr>
        <sz val="16"/>
        <color rgb="FFFF0000"/>
        <rFont val="Times New Roman"/>
        <family val="1"/>
        <charset val="204"/>
      </rPr>
      <t>Договір на роботи №19-02/24 від 05.02.2024 на суму 5млн. грн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</si>
  <si>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№3 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Южноукраїнську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</si>
  <si>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№1 ім. Захисників Вітчизни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</si>
  <si>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r>
      <t>Капітальний ремонт санітарних вузлів  в найпростішому укритті</t>
    </r>
    <r>
      <rPr>
        <b/>
        <sz val="16"/>
        <rFont val="Times New Roman"/>
        <family val="1"/>
        <charset val="204"/>
      </rPr>
      <t xml:space="preserve"> ліцею №2 </t>
    </r>
    <r>
      <rPr>
        <sz val="16"/>
        <rFont val="Times New Roman"/>
        <family val="1"/>
        <charset val="204"/>
      </rPr>
      <t>Южноукраїнської територіальної громади в м. Южноукраїнськ Вознесенського району Миколаївської області</t>
    </r>
  </si>
  <si>
    <t>Здійснення технічного нагляду на об’єкті: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</si>
  <si>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Здійснення авторського нагляду по об’єкту: "Капітальний ремонт санітарних вузлів в найпростішому укритті ліцею №2 Южноукраїнської територіальної громади в м.Южноукраїнську Вознесенського району Миколаївської області</t>
  </si>
  <si>
    <t>Договір №9/9619/24-02/24 на 4500,00 грн.</t>
  </si>
  <si>
    <t xml:space="preserve">Поточний ремонт. Заміна вікон в 2-х приміщеннях Ліцею №5 по бульвару Мрій,6  м.Южноукраїнськ Вознесенського району Миколаївської області </t>
  </si>
  <si>
    <t>Авторський 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</si>
  <si>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t>Технагляд.Капітальний ремонт припливно-витяжної вентиляції в найпростішому укритті ліцею №2 Южноукраїнської територіальної громади в  м. Южноукраїнськ, Вознесенського району Миколаївської області (додаткові роботи)</t>
  </si>
  <si>
    <r>
      <t>Розробка проектно-кошторисної документації, проведення експертизи по об’єкту: "Капітальний ремонт їдальні та харчоблоку Ліцею №3</t>
    </r>
    <r>
      <rPr>
        <sz val="16"/>
        <color rgb="FFFF0000"/>
        <rFont val="Times New Roman"/>
        <family val="1"/>
        <charset val="204"/>
      </rPr>
      <t xml:space="preserve"> по бульвару Квітковий,5 </t>
    </r>
    <r>
      <rPr>
        <sz val="16"/>
        <rFont val="Times New Roman"/>
        <family val="1"/>
      </rPr>
      <t>у м.Южноукраїнськ Миколаївської області</t>
    </r>
  </si>
  <si>
    <r>
      <t xml:space="preserve">згідно Рішення ЮМР від 30.01.2024        №1569                                                           без застосування відкритих торгів та/або електронного каталогу для закупівлі товару відповідно до пп. 8  п. 13 Особливостей згідно Постанови Кабміну від 12.10.2022 № 1178.  </t>
    </r>
    <r>
      <rPr>
        <b/>
        <sz val="16"/>
        <rFont val="Times New Roman"/>
        <family val="1"/>
        <charset val="204"/>
      </rPr>
      <t>Договір № 39-02/24 від 26.02.2024 року  на суму 2387950,00 грн.</t>
    </r>
  </si>
  <si>
    <r>
      <t xml:space="preserve">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</t>
    </r>
    <r>
      <rPr>
        <sz val="16"/>
        <color rgb="FFFF0000"/>
        <rFont val="Times New Roman"/>
        <family val="1"/>
        <charset val="204"/>
      </rPr>
      <t>(додаткові роботи</t>
    </r>
    <r>
      <rPr>
        <sz val="16"/>
        <rFont val="Times New Roman"/>
        <family val="1"/>
        <charset val="204"/>
      </rPr>
      <t>), в т.ч. плата за видачу сертифіката для закінчених будівництвом об’єктів</t>
    </r>
  </si>
  <si>
    <r>
      <t>Розробка проектно-кошторисної документації, проведення експертизи по об’єкту: "Капітальний ремонт їдальні та харчоблоку Ліцею №2</t>
    </r>
    <r>
      <rPr>
        <sz val="16"/>
        <color rgb="FFFF0000"/>
        <rFont val="Times New Roman"/>
        <family val="1"/>
        <charset val="204"/>
      </rPr>
      <t xml:space="preserve"> по бульвару Шкільний,3</t>
    </r>
    <r>
      <rPr>
        <sz val="16"/>
        <rFont val="Times New Roman"/>
        <family val="1"/>
      </rPr>
      <t xml:space="preserve"> у м.Южноукраїнську Миколаївської області</t>
    </r>
  </si>
  <si>
    <r>
      <t xml:space="preserve">згідно Рішення ЮМР від 30.01.2024        №1569          </t>
    </r>
    <r>
      <rPr>
        <b/>
        <sz val="16"/>
        <rFont val="Times New Roman"/>
        <family val="1"/>
        <charset val="204"/>
      </rPr>
      <t xml:space="preserve"> Договір №40-02/24 від 26.02.2024 на суму 29291,17               З</t>
    </r>
    <r>
      <rPr>
        <sz val="16"/>
        <rFont val="Times New Roman"/>
        <family val="1"/>
        <charset val="204"/>
      </rPr>
      <t>алишок коштів 40306-29291,17=11014,83 грн.</t>
    </r>
  </si>
  <si>
    <t>Здійснення технічного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</si>
  <si>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t>Здійснення авторського нагляду по об’єкту: Капітальний ремонт трубопроводу зонування холодного водопостачання 2-го та 4-го мікрорайонів по вулиці Енергобудівників до ВК-523 по вул.Набережна Енергетиків від ВК-501 до ВК-513 в м.Южноукраїнськ Вознесенського району Миколаївської області. Коригування» (додаткові роботи),</t>
  </si>
  <si>
    <r>
      <rPr>
        <b/>
        <sz val="16"/>
        <rFont val="Times New Roman"/>
        <family val="1"/>
        <charset val="204"/>
      </rPr>
      <t xml:space="preserve">Договір №42-02/24 від 26.02.2024 на суму 4974,13 грн. </t>
    </r>
    <r>
      <rPr>
        <sz val="16"/>
        <rFont val="Times New Roman"/>
        <family val="1"/>
        <charset val="204"/>
      </rPr>
      <t>(Залишок коштів 5000-4974,13 =25,87 грн.)</t>
    </r>
  </si>
  <si>
    <t>Договір №43-02/24 від 26.02.2024 на суму 2136,00 грн.</t>
  </si>
  <si>
    <r>
      <t xml:space="preserve">згідно Рішення ЮМР від 30.01.2024 №1569 виділено коштів - 415000,00 в т.ч.  на роботи - 408000,00, технагляд - 5000,00, авторський нагляд - 2000,00 </t>
    </r>
    <r>
      <rPr>
        <b/>
        <sz val="16"/>
        <rFont val="Times New Roman"/>
        <family val="1"/>
        <charset val="204"/>
      </rPr>
      <t xml:space="preserve">Договір №41-02/24 від 26.02.2024 на суму 407588,36 грн. </t>
    </r>
    <r>
      <rPr>
        <sz val="16"/>
        <rFont val="Times New Roman"/>
        <family val="1"/>
        <charset val="204"/>
      </rPr>
      <t>(Залишок коштів 408000-407588,36 = 411,64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</si>
  <si>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№38-02/24 від 26.02.2024 року на суму 315000,00          </t>
    </r>
    <r>
      <rPr>
        <sz val="16"/>
        <rFont val="Times New Roman"/>
        <family val="1"/>
        <charset val="204"/>
      </rPr>
      <t xml:space="preserve">                             Залишок коштів 320000-315000=5000,00</t>
    </r>
  </si>
  <si>
    <r>
      <t xml:space="preserve">згідно Рішення ЮМР від 30.01.2024        №1569.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 xml:space="preserve">Договір №37-02/24 від 26.02.2024 року на суму 315000,00       </t>
    </r>
    <r>
      <rPr>
        <sz val="16"/>
        <rFont val="Times New Roman"/>
        <family val="1"/>
        <charset val="204"/>
      </rPr>
      <t xml:space="preserve">                                Залишок коштів 320000-315000=5000,00</t>
    </r>
  </si>
  <si>
    <r>
      <t xml:space="preserve">згідно Рішення ЮМР від 30.01.2024        №1569                                            </t>
    </r>
    <r>
      <rPr>
        <b/>
        <sz val="16"/>
        <rFont val="Times New Roman"/>
        <family val="1"/>
        <charset val="204"/>
      </rPr>
      <t xml:space="preserve">Договір №44-02/24 від 26.02.2024 на суму 5988,00           </t>
    </r>
  </si>
  <si>
    <t xml:space="preserve">Залишок коштів в сумі - 915,76 грн </t>
  </si>
  <si>
    <t>Додаткова угода №1 до договору №6/05-01/24  від 26.02.2024 на суму 3621,42</t>
  </si>
  <si>
    <r>
      <t>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</si>
  <si>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</si>
  <si>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r>
      <t xml:space="preserve">Капітальний ремонт припливно-витяжної </t>
    </r>
    <r>
      <rPr>
        <sz val="16"/>
        <color rgb="FFFF0000"/>
        <rFont val="Times New Roman"/>
        <family val="1"/>
        <charset val="204"/>
      </rPr>
      <t xml:space="preserve">вентиляції </t>
    </r>
    <r>
      <rPr>
        <sz val="16"/>
        <rFont val="Times New Roman"/>
        <family val="1"/>
        <charset val="204"/>
      </rPr>
      <t>в найпростішому укритті</t>
    </r>
    <r>
      <rPr>
        <sz val="16"/>
        <color rgb="FFFF0000"/>
        <rFont val="Times New Roman"/>
        <family val="1"/>
        <charset val="204"/>
      </rPr>
      <t xml:space="preserve"> ліцею №2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 (додаткові роботи)</t>
    </r>
  </si>
  <si>
    <t>Договір №08/02/017/45-03/24 від 01.03.2024 року на суму 2000,00 грн.</t>
  </si>
  <si>
    <t>Незалежна оцінка майна, нежитлового приміщення №85, за адресою: Миколаївська область, Вознесенський район, м. Южноукраїнськ,вул. Європейська,23</t>
  </si>
  <si>
    <t>Поточний ремонт додаткових приміщень найпростішого укриття ліцею №1 ім. Захисників Вітчизни по бульвару Мрій,8 в м. Южноукраїнськ Вознесенський район Миколаївська область</t>
  </si>
  <si>
    <t>1518110 з.ф.</t>
  </si>
  <si>
    <t>Договір №25/47-03-24 від 11.03.2024 на суму 798,72</t>
  </si>
  <si>
    <t>Залишок коштів 2006,14-798,72= 1207.42 грн.</t>
  </si>
  <si>
    <t>Оренда нерухомого майна (нежитлового приміщення №85) за адресою: вул. Європейська 23 м. Южноукраїнськ</t>
  </si>
  <si>
    <t>Розробка проектно-кошторисної документації та проведення експертизи "Реконструкція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</si>
  <si>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</si>
  <si>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Розробка проектно-кошторисної документації та проведення експертизи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</si>
  <si>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Додаткова угода №1 від 14.03.2024 до Договору №4/03-01/24 від 08.01.2024 на 59870,16 грн., всього сума договору = 67953,26 грн.</t>
  </si>
  <si>
    <r>
      <t>Здійснення технічного нагляду по об’єкту: "Капітальний ремонт припливно-витяжної</t>
    </r>
    <r>
      <rPr>
        <sz val="16"/>
        <color rgb="FFFF0000"/>
        <rFont val="Times New Roman"/>
        <family val="1"/>
        <charset val="204"/>
      </rPr>
      <t xml:space="preserve"> 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№4</t>
    </r>
    <r>
      <rPr>
        <sz val="16"/>
        <rFont val="Times New Roman"/>
        <family val="1"/>
        <charset val="204"/>
      </rPr>
      <t xml:space="preserve"> 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</si>
  <si>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"Капітальний ремонт припливно-витяжної вентиляції в найпростішому укритті ліцею №4  Южноукраїнської територіальної громади в  м. Южноукраїнськ, Вознесенського району Миколаївської області. Додаткові роботи</t>
  </si>
  <si>
    <r>
      <t xml:space="preserve">Здійснення технічного нагляду по об’єкту: Капітальний ремонт припливно-витяжної </t>
    </r>
    <r>
      <rPr>
        <sz val="16"/>
        <color rgb="FFFF0000"/>
        <rFont val="Times New Roman"/>
        <family val="1"/>
        <charset val="204"/>
      </rPr>
      <t>вентиляції</t>
    </r>
    <r>
      <rPr>
        <sz val="16"/>
        <rFont val="Times New Roman"/>
        <family val="1"/>
        <charset val="204"/>
      </rPr>
      <t xml:space="preserve"> в найпростішому укритті </t>
    </r>
    <r>
      <rPr>
        <sz val="16"/>
        <color rgb="FFFF0000"/>
        <rFont val="Times New Roman"/>
        <family val="1"/>
        <charset val="204"/>
      </rPr>
      <t>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 м. Южноукраїнськ, Вознесенського району Миколаївської області. Додаткові роботи.</t>
    </r>
  </si>
  <si>
    <t>Здійснення авторського нагляду по об’єкту: Капітальний ремонт припливно-витяжної вентиляції в найпростішому укритті ліцею №3 Южноукраїнської територіальної громади в  м. Южноукраїнськ, Вознесенського району Миколаївської області. Додаткові роботи.</t>
  </si>
  <si>
    <r>
      <t xml:space="preserve">Розробка проектно-кошторисної документації, проведення експертизи по об’єкту: "Капітальний ремонт їдальні та харчоблоку Ліцею </t>
    </r>
    <r>
      <rPr>
        <sz val="16"/>
        <color rgb="FFFF0000"/>
        <rFont val="Times New Roman"/>
        <family val="1"/>
        <charset val="204"/>
      </rPr>
      <t xml:space="preserve">№1 імені Захисників Вітчизни  </t>
    </r>
    <r>
      <rPr>
        <sz val="16"/>
        <rFont val="Times New Roman"/>
        <family val="1"/>
        <charset val="204"/>
      </rPr>
      <t>по бульвару Мрій,8 у м.Южноукраїнськ Миколаївської області</t>
    </r>
  </si>
  <si>
    <r>
      <t xml:space="preserve">згідно Рішення ЮМР від 30.01.2024        №1569.  Закупівля здійснена відповідно до пункту 11 Особливостей                                         </t>
    </r>
    <r>
      <rPr>
        <b/>
        <sz val="16"/>
        <rFont val="Times New Roman"/>
        <family val="1"/>
        <charset val="204"/>
      </rPr>
      <t>Договір №49-03/24</t>
    </r>
    <r>
      <rPr>
        <sz val="16"/>
        <rFont val="Times New Roman"/>
        <family val="1"/>
        <charset val="204"/>
      </rPr>
      <t xml:space="preserve"> від 19.03.2024 року на суму 315000,00                                       Залишок коштів 320000-315000=5000,00</t>
    </r>
  </si>
  <si>
    <t>Поточний ремонт відмостки навколо прибудови ліцею №1 імені Захисників Вітчизни по бульвару Мрій,8 в м. Южноукраїнську, Вознесенського району, Миколаївської області</t>
  </si>
  <si>
    <t>Поточний ремонт І поверху та санвузол ІІ поверху прибудови ліцею №1 імені Захисників Вітчизни по бульвару Мрій,8 в м. Южноукраїнську, Вознесенського району, Миколаївської області</t>
  </si>
  <si>
    <t>ДК 021:2015: 45260000-7</t>
  </si>
  <si>
    <t>ДК 021:2015: 45450000-6</t>
  </si>
  <si>
    <t>1511010 (с.ф.)</t>
  </si>
  <si>
    <t>Відсутнє фінансування, план скасовано</t>
  </si>
  <si>
    <r>
      <t>Договір №59-04/24 від08.04.2024 року  на суму  4448,16                          Економія коштів( 5000- 4448,16=</t>
    </r>
    <r>
      <rPr>
        <sz val="16"/>
        <color rgb="FFFF0000"/>
        <rFont val="Times New Roman"/>
        <family val="1"/>
        <charset val="204"/>
      </rPr>
      <t>551,84</t>
    </r>
    <r>
      <rPr>
        <sz val="16"/>
        <rFont val="Times New Roman"/>
        <family val="1"/>
        <charset val="204"/>
      </rPr>
      <t>)</t>
    </r>
  </si>
  <si>
    <r>
      <t>Договір №60-04/24 від 08.04.2024 року на суму 1165,00                                   Економія коштів( 1350- 1165=</t>
    </r>
    <r>
      <rPr>
        <sz val="16"/>
        <color rgb="FFFF0000"/>
        <rFont val="Times New Roman"/>
        <family val="1"/>
        <charset val="204"/>
      </rPr>
      <t>185,00</t>
    </r>
    <r>
      <rPr>
        <sz val="16"/>
        <rFont val="Times New Roman"/>
        <family val="1"/>
        <charset val="204"/>
      </rPr>
      <t>)</t>
    </r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</si>
  <si>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  <charset val="204"/>
      </rPr>
      <t>Южноукраїнської територіальної громади в м.Южноукраїнську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</si>
  <si>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№3</t>
    </r>
    <r>
      <rPr>
        <sz val="16"/>
        <rFont val="Times New Roman"/>
        <family val="1"/>
        <charset val="204"/>
      </rPr>
      <t xml:space="preserve"> Южноукраїнської територіальної громади в м. Южноукраїнську Вознесенського району Миколаївської області"</t>
    </r>
  </si>
  <si>
    <t>ДК 021:2015 "71520000-9"</t>
  </si>
  <si>
    <r>
      <t xml:space="preserve">Здійснення технічного нагляду на об’єкті: "Капітальний ремонт санітарних вузлів в найпростішому укритті </t>
    </r>
    <r>
      <rPr>
        <b/>
        <sz val="16"/>
        <rFont val="Times New Roman"/>
        <family val="1"/>
        <charset val="204"/>
      </rPr>
      <t xml:space="preserve">ліцею №1 </t>
    </r>
    <r>
      <rPr>
        <sz val="16"/>
        <rFont val="Times New Roman"/>
        <family val="1"/>
        <charset val="204"/>
      </rPr>
      <t>ім.Захисників Вітчизни Южноукраїнської ериторіальної громади в м. Южноукраїнську Вознесенського району Миколаївської області"</t>
    </r>
  </si>
  <si>
    <r>
      <t>Здійснення авторського нагляду по об’єкту: "Капітальний ремонт санітарних вузлів в найпростішому укритті</t>
    </r>
    <r>
      <rPr>
        <b/>
        <sz val="16"/>
        <rFont val="Times New Roman"/>
        <family val="1"/>
        <charset val="204"/>
      </rPr>
      <t xml:space="preserve"> ліцею №1</t>
    </r>
    <r>
      <rPr>
        <sz val="16"/>
        <rFont val="Times New Roman"/>
        <family val="1"/>
        <charset val="204"/>
      </rPr>
      <t xml:space="preserve"> ім.Захисників Вітчизни Южноукраїнської територіальної громади в м. Южноукраїнську Вознесенського району Миколаївської області"</t>
    </r>
  </si>
  <si>
    <t>Додаткова угода №2 від 23.04.2024 до Договору №4/03-01/24 від 08.01.2024 на 5998,32 грн., всього сума договору = 73951,58 грн.</t>
  </si>
  <si>
    <r>
      <t xml:space="preserve">Згідно Рішення ЮМР від 28.03.2024 року №1666.                                             </t>
    </r>
    <r>
      <rPr>
        <b/>
        <sz val="16"/>
        <rFont val="Times New Roman"/>
        <family val="1"/>
        <charset val="204"/>
      </rPr>
      <t xml:space="preserve">Договір №70-04/24 </t>
    </r>
    <r>
      <rPr>
        <sz val="16"/>
        <rFont val="Times New Roman"/>
        <family val="1"/>
        <charset val="204"/>
      </rPr>
      <t>від 29.04.2024 року на суму 100000,00 грн.</t>
    </r>
  </si>
  <si>
    <t>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Миру,3  м.Южноукраїнськ Вознесенського району Миколаївської області".</t>
  </si>
  <si>
    <r>
      <t>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 xml:space="preserve">16 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</t>
    </r>
  </si>
  <si>
    <r>
      <t>Розробка проектно-кошторисної документації  та проведення експертизи по об’єкту: "Нове будівництво споруди подвійного призначення із захисними властивостями сховища ліцею №4 за адресою:</t>
    </r>
    <r>
      <rPr>
        <sz val="16"/>
        <color rgb="FFFF0000"/>
        <rFont val="Times New Roman"/>
        <family val="1"/>
        <charset val="204"/>
      </rPr>
      <t xml:space="preserve"> проспект </t>
    </r>
    <r>
      <rPr>
        <sz val="16"/>
        <rFont val="Times New Roman"/>
        <family val="1"/>
        <charset val="204"/>
      </rPr>
      <t>Незалежності,</t>
    </r>
    <r>
      <rPr>
        <sz val="16"/>
        <color rgb="FFFF0000"/>
        <rFont val="Times New Roman"/>
        <family val="1"/>
        <charset val="204"/>
      </rPr>
      <t>16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</t>
    </r>
  </si>
  <si>
    <t>Договір № 74-05/24 від 01.05.2024 на суму 10000,00 грн.</t>
  </si>
  <si>
    <t>Поточний ремонт та обслуговування комп’ютерної та організаційної техніки</t>
  </si>
  <si>
    <r>
      <t xml:space="preserve">згідно Рішення ЮМР від 30.01.2024        №1569                                                       </t>
    </r>
    <r>
      <rPr>
        <b/>
        <sz val="16"/>
        <rFont val="Times New Roman"/>
        <family val="1"/>
        <charset val="204"/>
      </rPr>
      <t xml:space="preserve">Договір №57-04/24 </t>
    </r>
    <r>
      <rPr>
        <sz val="16"/>
        <rFont val="Times New Roman"/>
        <family val="1"/>
        <charset val="204"/>
      </rPr>
      <t>від 04.04.2024 року на суму 750000,00 грн.</t>
    </r>
  </si>
  <si>
    <r>
      <t xml:space="preserve">згідно Рішення ЮМР від 30.01.2024        №1569                                                    </t>
    </r>
    <r>
      <rPr>
        <b/>
        <sz val="16"/>
        <rFont val="Times New Roman"/>
        <family val="1"/>
        <charset val="204"/>
      </rPr>
      <t>Договір №56-04/24</t>
    </r>
    <r>
      <rPr>
        <sz val="16"/>
        <rFont val="Times New Roman"/>
        <family val="1"/>
        <charset val="204"/>
      </rPr>
      <t xml:space="preserve"> від 04.04.2024 року на суму 725000,00 грн.</t>
    </r>
  </si>
  <si>
    <r>
      <t xml:space="preserve">згідно Рішення ЮМР від 30.01.2024        №1569                                                      </t>
    </r>
    <r>
      <rPr>
        <b/>
        <sz val="16"/>
        <rFont val="Times New Roman"/>
        <family val="1"/>
        <charset val="204"/>
      </rPr>
      <t xml:space="preserve">Договір №73-05/24 </t>
    </r>
    <r>
      <rPr>
        <sz val="16"/>
        <rFont val="Times New Roman"/>
        <family val="1"/>
        <charset val="204"/>
      </rPr>
      <t>від 01.05.2024 на суму 1200000,00 грн.</t>
    </r>
  </si>
  <si>
    <t>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</t>
  </si>
  <si>
    <t>1517381 (с.ф.)</t>
  </si>
  <si>
    <t>Знято кошти в сумі 1400000,00 рішенням сесії від 23.05.2024 №1749</t>
  </si>
  <si>
    <r>
      <t>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26  </t>
    </r>
    <r>
      <rPr>
        <sz val="16"/>
        <rFont val="Times New Roman"/>
        <family val="1"/>
      </rPr>
      <t>(п. 1) у м. Южноукраїнську Миколаївської області , (на умовах співфінансування 95% на 5%)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</si>
  <si>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Набережна Енергетиків, 29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</si>
  <si>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</si>
  <si>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Європейська,42 </t>
    </r>
    <r>
      <rPr>
        <sz val="16"/>
        <rFont val="Times New Roman"/>
        <family val="1"/>
      </rPr>
      <t xml:space="preserve">  (п. 8 ) м. Южноукраїнськ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</si>
  <si>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 17 </t>
    </r>
    <r>
      <rPr>
        <sz val="16"/>
        <rFont val="Times New Roman"/>
        <family val="1"/>
      </rPr>
      <t xml:space="preserve"> (п.1,2,3 ) у м. Южноукраїнську Миколаївської області </t>
    </r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</si>
  <si>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17</t>
    </r>
    <r>
      <rPr>
        <sz val="16"/>
        <rFont val="Times New Roman"/>
        <family val="1"/>
      </rPr>
      <t xml:space="preserve">  (п.1,2,3 ) у м. Южноукраїнську Миколаївської області "</t>
    </r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</si>
  <si>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 xml:space="preserve">проспект Незалежності, 33-А </t>
    </r>
    <r>
      <rPr>
        <sz val="16"/>
        <rFont val="Times New Roman"/>
        <family val="1"/>
      </rPr>
      <t xml:space="preserve"> (п. 1) у м. Южноукраїнську Миколаївської області, (на умовах співфінансування 95% на 5%)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</si>
  <si>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 xml:space="preserve">(п. 1,2)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</si>
  <si>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15 </t>
    </r>
    <r>
      <rPr>
        <sz val="16"/>
        <rFont val="Times New Roman"/>
        <family val="1"/>
      </rPr>
      <t xml:space="preserve"> (п.1,2,3,4,5,6 ) м. Южноукраїнськ Миколаївської області </t>
    </r>
  </si>
  <si>
    <r>
      <t>Капітальний ремонт  ліфтів в житловому будинку за адресою</t>
    </r>
    <r>
      <rPr>
        <sz val="16"/>
        <color rgb="FFFF0000"/>
        <rFont val="Times New Roman"/>
        <family val="1"/>
        <charset val="204"/>
      </rPr>
      <t>:вул. Миру, 2 / вул. Набережна енергетиків,3</t>
    </r>
    <r>
      <rPr>
        <sz val="16"/>
        <rFont val="Times New Roman"/>
        <family val="1"/>
      </rPr>
      <t xml:space="preserve"> (п. 1,2,3) у м. Южноукраїнську Миколаївської області </t>
    </r>
  </si>
  <si>
    <r>
      <t>Капітальний ремонт  ліфтів в житловому будинку, за адресою:</t>
    </r>
    <r>
      <rPr>
        <sz val="16"/>
        <color rgb="FFFF0000"/>
        <rFont val="Times New Roman"/>
        <family val="1"/>
        <charset val="204"/>
      </rPr>
      <t xml:space="preserve"> вул. Молодіжна, 7А</t>
    </r>
    <r>
      <rPr>
        <sz val="16"/>
        <rFont val="Times New Roman"/>
        <family val="1"/>
      </rPr>
      <t xml:space="preserve">  (п. 1,2 ) м. Южноукраїнськ Миколаївської області , (на умовах співфінансування 95% на 5%)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</si>
  <si>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Шкільний, 1 </t>
    </r>
    <r>
      <rPr>
        <sz val="16"/>
        <rFont val="Times New Roman"/>
        <family val="1"/>
      </rPr>
      <t xml:space="preserve"> (п. 1,2 )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</si>
  <si>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Енергобудівників,3 </t>
    </r>
    <r>
      <rPr>
        <sz val="16"/>
        <rFont val="Times New Roman"/>
        <family val="1"/>
      </rPr>
      <t xml:space="preserve"> (п. 1,2,3,4,5 ) 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</si>
  <si>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пр.Незалежності, 31  </t>
    </r>
    <r>
      <rPr>
        <sz val="16"/>
        <rFont val="Times New Roman"/>
        <family val="1"/>
      </rPr>
      <t xml:space="preserve">(п. 1.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</si>
  <si>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бульвар Шевченко, 6</t>
    </r>
    <r>
      <rPr>
        <sz val="16"/>
        <rFont val="Times New Roman"/>
        <family val="1"/>
      </rPr>
      <t xml:space="preserve">  (п. 3 )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</si>
  <si>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пр. Соборності,7</t>
    </r>
    <r>
      <rPr>
        <sz val="16"/>
        <rFont val="Times New Roman"/>
        <family val="1"/>
      </rPr>
      <t xml:space="preserve">  (п.4, 6 )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</si>
  <si>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 Соборності,3  </t>
    </r>
    <r>
      <rPr>
        <sz val="16"/>
        <rFont val="Times New Roman"/>
        <family val="1"/>
      </rPr>
      <t xml:space="preserve">(п.1,2,3 ) м. Южноукраїнськ Миколаївської області </t>
    </r>
  </si>
  <si>
    <t>Знято кошти в сумі 600000,00 рішенням сесії від 23.05.2024 №1749</t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</si>
  <si>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б-р. Квітковий, 8  </t>
    </r>
    <r>
      <rPr>
        <sz val="16"/>
        <rFont val="Times New Roman"/>
        <family val="1"/>
      </rPr>
      <t xml:space="preserve">(п. 1,2 ) м. Южноукраїнськ Миколаївської області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</si>
  <si>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</si>
  <si>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Капітальний ремонт  ліфтів в житловому будинку (на умовах співфінансування 95% на 5%), </t>
    </r>
    <r>
      <rPr>
        <sz val="16"/>
        <color rgb="FFFF0000"/>
        <rFont val="Times New Roman"/>
        <family val="1"/>
        <charset val="204"/>
      </rPr>
      <t xml:space="preserve">за адресою: вул. Енергобудівників,17 (п.1,2)/вул. Європейська,50 (п.3)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</si>
  <si>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>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Енергобудівників,13</t>
    </r>
    <r>
      <rPr>
        <sz val="16"/>
        <rFont val="Times New Roman"/>
        <family val="1"/>
      </rPr>
      <t xml:space="preserve"> (п.1,2) м. Южноукраїнськ Миколаївської області </t>
    </r>
  </si>
  <si>
    <r>
      <rPr>
        <b/>
        <sz val="16"/>
        <rFont val="Times New Roman"/>
        <family val="1"/>
      </rPr>
      <t xml:space="preserve">Договір №76-05/24 від 24.05.2024 року на суму 255261,00 грн. </t>
    </r>
    <r>
      <rPr>
        <sz val="16"/>
        <rFont val="Times New Roman"/>
        <family val="1"/>
        <charset val="204"/>
      </rPr>
      <t xml:space="preserve">Кошти ОТГ 95% - 242947,95, кошти ОСББ 5% - 12763,05 грн. </t>
    </r>
    <r>
      <rPr>
        <sz val="16"/>
        <color rgb="FFFF0000"/>
        <rFont val="Times New Roman"/>
        <family val="1"/>
        <charset val="204"/>
      </rPr>
      <t>Економія 263805,60-242497,95=21307,65</t>
    </r>
  </si>
  <si>
    <r>
      <t xml:space="preserve">Виділено кошти в сумі </t>
    </r>
    <r>
      <rPr>
        <sz val="16"/>
        <color theme="4" tint="-0.249977111117893"/>
        <rFont val="Times New Roman"/>
        <family val="1"/>
        <charset val="204"/>
      </rPr>
      <t xml:space="preserve">400000,00 </t>
    </r>
    <r>
      <rPr>
        <sz val="16"/>
        <color indexed="8"/>
        <rFont val="Times New Roman"/>
        <family val="1"/>
        <charset val="204"/>
      </rPr>
      <t xml:space="preserve">грн на Закупівлю за виключенням пп.8 п.13 Особливостей, яка відбулася в грудні </t>
    </r>
    <r>
      <rPr>
        <sz val="16"/>
        <color theme="4" tint="-0.249977111117893"/>
        <rFont val="Times New Roman"/>
        <family val="1"/>
        <charset val="204"/>
      </rPr>
      <t>2023</t>
    </r>
    <r>
      <rPr>
        <sz val="16"/>
        <color indexed="8"/>
        <rFont val="Times New Roman"/>
        <family val="1"/>
        <charset val="204"/>
      </rPr>
      <t xml:space="preserve"> року                                   </t>
    </r>
    <r>
      <rPr>
        <b/>
        <sz val="16"/>
        <color indexed="8"/>
        <rFont val="Times New Roman"/>
        <family val="1"/>
        <charset val="204"/>
      </rPr>
      <t xml:space="preserve">Договір №139-12/23 від 20.12.2023 року на суму </t>
    </r>
    <r>
      <rPr>
        <b/>
        <sz val="16"/>
        <rFont val="Times New Roman"/>
        <family val="1"/>
        <charset val="204"/>
      </rPr>
      <t xml:space="preserve"> 428245,93 грн.</t>
    </r>
    <r>
      <rPr>
        <b/>
        <sz val="16"/>
        <color rgb="FFFF0000"/>
        <rFont val="Times New Roman"/>
        <family val="1"/>
        <charset val="204"/>
      </rPr>
      <t xml:space="preserve">  </t>
    </r>
    <r>
      <rPr>
        <sz val="16"/>
        <color rgb="FFFF0000"/>
        <rFont val="Times New Roman"/>
        <family val="1"/>
        <charset val="204"/>
      </rPr>
      <t xml:space="preserve">    </t>
    </r>
    <r>
      <rPr>
        <sz val="16"/>
        <color indexed="8"/>
        <rFont val="Times New Roman"/>
        <family val="1"/>
        <charset val="204"/>
      </rPr>
      <t xml:space="preserve">      90% кошти м/б - </t>
    </r>
    <r>
      <rPr>
        <sz val="16"/>
        <color theme="4" tint="-0.249977111117893"/>
        <rFont val="Times New Roman"/>
        <family val="1"/>
        <charset val="204"/>
      </rPr>
      <t xml:space="preserve">385421,34 грн,   </t>
    </r>
    <r>
      <rPr>
        <sz val="16"/>
        <color rgb="FF00B0F0"/>
        <rFont val="Times New Roman"/>
        <family val="1"/>
        <charset val="204"/>
      </rPr>
      <t xml:space="preserve"> </t>
    </r>
    <r>
      <rPr>
        <sz val="16"/>
        <color indexed="8"/>
        <rFont val="Times New Roman"/>
        <family val="1"/>
        <charset val="204"/>
      </rPr>
      <t xml:space="preserve">            10% кошти ОСББ -42824,59 грн. Технагляд -</t>
    </r>
    <r>
      <rPr>
        <sz val="16"/>
        <color theme="4" tint="-0.249977111117893"/>
        <rFont val="Times New Roman"/>
        <family val="1"/>
        <charset val="204"/>
      </rPr>
      <t>5165,00,</t>
    </r>
    <r>
      <rPr>
        <sz val="16"/>
        <color indexed="8"/>
        <rFont val="Times New Roman"/>
        <family val="1"/>
        <charset val="204"/>
      </rPr>
      <t xml:space="preserve"> авторський нагляд- </t>
    </r>
    <r>
      <rPr>
        <sz val="16"/>
        <color theme="4" tint="-0.249977111117893"/>
        <rFont val="Times New Roman"/>
        <family val="1"/>
        <charset val="204"/>
      </rPr>
      <t>3375,00</t>
    </r>
    <r>
      <rPr>
        <sz val="16"/>
        <color indexed="8"/>
        <rFont val="Times New Roman"/>
        <family val="1"/>
        <charset val="204"/>
      </rPr>
      <t xml:space="preserve"> грн. </t>
    </r>
    <r>
      <rPr>
        <sz val="16"/>
        <color rgb="FFFF0000"/>
        <rFont val="Times New Roman"/>
        <family val="1"/>
        <charset val="204"/>
      </rPr>
      <t>Залишок коштів 6038,39</t>
    </r>
  </si>
  <si>
    <t>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</si>
  <si>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область.</t>
  </si>
  <si>
    <t>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</si>
  <si>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1517310 з.ф.</t>
  </si>
  <si>
    <t xml:space="preserve"> Надання технічних умов на приєднання до системи водопостачання с. Бузьке Вознесенського району Миколаївської області для розробки проектно-кошторисної документації на об’єкт: 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</t>
  </si>
  <si>
    <t>1516030 с.ф.</t>
  </si>
  <si>
    <t>1516030 з.ф.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</si>
  <si>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Бондаренко с. Бузьке Вознесенського району  Миколаївської області".Коригування</t>
  </si>
  <si>
    <t>Надання технічних умов стандартного приєднання до електричних мереж електроустановок для робіт з коригування проектно-кошторисної документації по об’єкту: "Капітальний ремонт. Влаштування освітлення  вулиці Набережна с. Бузьке Вознесенського району  Миколаївської області".Коригування</t>
  </si>
  <si>
    <r>
      <t xml:space="preserve"> 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 xml:space="preserve">вул. Європейська, 33Б  </t>
    </r>
    <r>
      <rPr>
        <sz val="16"/>
        <rFont val="Times New Roman"/>
        <family val="1"/>
      </rPr>
      <t xml:space="preserve">(п. 1 ) у м. Южноукраїнську Миколаївської області </t>
    </r>
  </si>
  <si>
    <r>
      <t xml:space="preserve">Добавлено кошти (знято з АВК-1222,00) 10000,00+1222=11222,00           </t>
    </r>
    <r>
      <rPr>
        <b/>
        <sz val="16"/>
        <rFont val="Times New Roman"/>
        <family val="1"/>
        <charset val="204"/>
      </rPr>
      <t>Договір №143/78-05/24</t>
    </r>
    <r>
      <rPr>
        <sz val="16"/>
        <rFont val="Times New Roman"/>
        <family val="1"/>
        <charset val="204"/>
      </rPr>
      <t xml:space="preserve"> від 31.05.2024 на суму 11222,00 грн.</t>
    </r>
  </si>
  <si>
    <r>
      <t xml:space="preserve">Кошти співфінансування на реалізацію проекту:"Капітальний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  <charset val="204"/>
      </rPr>
      <t>. Заміна одиниць та вузлів технологічного устаткування та їх інженерних мереж по вул.Молодіжна,1а  в м.Южноукраїнську Вознесенського району, Миколаївської області." за рахунок Програми відновлення України</t>
    </r>
  </si>
  <si>
    <r>
      <t xml:space="preserve">Капітальний ремонт </t>
    </r>
    <r>
      <rPr>
        <b/>
        <sz val="16"/>
        <color rgb="FFFF0000"/>
        <rFont val="Times New Roman"/>
        <family val="1"/>
        <charset val="204"/>
      </rPr>
      <t>ТРП-5</t>
    </r>
    <r>
      <rPr>
        <sz val="16"/>
        <rFont val="Times New Roman"/>
        <family val="1"/>
      </rPr>
      <t xml:space="preserve">. Заміна одиниць та вузлів технологічного устаткування та їх інженерних мереж по вул.Молодіжна,1а  в м.Южноукраїнську </t>
    </r>
    <r>
      <rPr>
        <sz val="16"/>
        <color rgb="FFFF0000"/>
        <rFont val="Times New Roman"/>
        <family val="1"/>
        <charset val="204"/>
      </rPr>
      <t>Вознесенського району</t>
    </r>
    <r>
      <rPr>
        <sz val="16"/>
        <rFont val="Times New Roman"/>
        <family val="1"/>
      </rPr>
      <t>, Миколаївської області."</t>
    </r>
    <r>
      <rPr>
        <i/>
        <sz val="16"/>
        <rFont val="Times New Roman"/>
        <family val="1"/>
        <charset val="204"/>
      </rPr>
      <t>(кошти субвенції з державного бюджету місцевим бюджетам на реалізацію проектів у рамках  Програми з відновлення України між місцевими бюджетами на співфінансування робіт)</t>
    </r>
  </si>
  <si>
    <t>Розробка проектно-кошторисної документації та проведення експертизи по об’єкту: "Реконструкція приміщень приймального відділення комунального некомерційного підприємства "Южноукраїнська міська багатопрофільна лікарня" за адресою: вулиця Миру,3 м.Южноукраїнськ Вознесенський район Миколаївська область</t>
  </si>
  <si>
    <t>Здійснення технічного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</si>
  <si>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№87 під житлові квартири: №№87,98,99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</si>
  <si>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технічного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</si>
  <si>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авторського нагляду по об’єкту: Реконструкція нежитлового приміщення №88 під житлову квартиру  за адресою: вул. Європейська, буд.6, м. Южноукраїнськ, Вознесенський район, Миколаївська область.</t>
  </si>
  <si>
    <t>Здійснення технічного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</si>
  <si>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Здійснення авторського нагляду по об’єкту: "Реконструкція нежитлового приміщення №86 під житлові квартири: №№86,89,90,91,92,93,94,95,96,97 та місця загального користування за адресою: вул. Європейська, буд.6, м. Южноукраїнськ, Вознесенський район, Миколаївська область".</t>
  </si>
  <si>
    <t>Придбання програмного забезпечення  "М.Е.Doc" ( видача та обслуговування сертифікатів)</t>
  </si>
  <si>
    <t>Договір №44354422-24МЕДОК/80-06/24 від 21.06.2024 на суму 2820 грн.</t>
  </si>
  <si>
    <t>Договір №МЖК44354422/1/81-06/24 від 21.06.2024 року на суму 1386,00 грн.</t>
  </si>
  <si>
    <t>Пакети оновлення до програмного забезпечення "М.Е.Doc" (Модуль "М.Е.Doc звітність)</t>
  </si>
  <si>
    <t>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</si>
  <si>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</si>
  <si>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авторського нагляду по об’єкту: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</si>
  <si>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t>Здійснення технічного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</si>
  <si>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Здійснення авторського нагляду по об’єкту:"Капітальний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області.Коригування",</t>
  </si>
  <si>
    <t>Плата за видачу сертифіката для закінчених будівництвом об’єктів : "Капітальний ремонт ТРП-6. Заміна одиниць та вузлів технологічного устаткування та їх інженерних мереж по вул.Дружби Народів,33д  в м.Южноукраїнськ Миколаївської області.Коригування"</t>
  </si>
  <si>
    <r>
      <rPr>
        <b/>
        <sz val="16"/>
        <rFont val="Times New Roman"/>
        <family val="1"/>
        <charset val="204"/>
      </rPr>
      <t>Плата за видачу сертифіката для закінчених будівництвом</t>
    </r>
    <r>
      <rPr>
        <sz val="16"/>
        <rFont val="Times New Roman"/>
        <family val="1"/>
        <charset val="204"/>
      </rPr>
      <t xml:space="preserve"> об’єктів: "Капітальний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  </r>
  </si>
  <si>
    <t>Договір № 142/2024-р/86-07/24 від 03.07.2024 року на суму 3420,00 грн.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</si>
  <si>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 у т. ч. плата за видачу сертифіката для закінчених будівництвом об’єктів.</t>
  </si>
  <si>
    <t>"Капітальний ремонт мереж теплопостачання по проспекту Незалежності  у м.Южноукраїнськ Вознесенського району Миколаївської області"  у т. ч. плата за видачу сертифіката для закінчених будівництвом об’єктів.</t>
  </si>
  <si>
    <t>Капітальний ремонт мереж водопостачання по проспекту Незалежності  у м.Южноукраїнськ Вознесенського району Миколаївської області " у т. ч. плата за видачу сертифіката для закінчених будівництвом об’єктів.</t>
  </si>
  <si>
    <t>1517691 с.ф.</t>
  </si>
  <si>
    <t xml:space="preserve">ДК 021:2015: 71240000-2 </t>
  </si>
  <si>
    <r>
      <t xml:space="preserve">Рішення сесії ЮМР від 23.05.2024 року №1749.  </t>
    </r>
    <r>
      <rPr>
        <b/>
        <sz val="16"/>
        <rFont val="Times New Roman"/>
        <family val="1"/>
        <charset val="204"/>
      </rPr>
      <t>Договір № 50193/87-07/24 від 08.07.2024 на суму 3249,66</t>
    </r>
  </si>
  <si>
    <t>грудень 2024</t>
  </si>
  <si>
    <t>Капітальний ремонт частини підвальних приміщень житлового будинку для влаштування найпростішого укриття за адресою: Миколаївська обл. місто Южноукраїнськ, вул. Енергобудівників, будинок 5( на умовах співфінансування 99%/1%)</t>
  </si>
  <si>
    <r>
      <rPr>
        <sz val="16"/>
        <color rgb="FFFF0000"/>
        <rFont val="Times New Roman"/>
        <family val="1"/>
        <charset val="204"/>
      </rPr>
      <t>Резерв</t>
    </r>
    <r>
      <rPr>
        <sz val="16"/>
        <rFont val="Times New Roman"/>
        <family val="1"/>
        <charset val="204"/>
      </rPr>
      <t xml:space="preserve"> коштів на "Капітальний ремонт  покрівлі в житловових будинках за адресою: с. Костянтинівка, вулиця Володимирівська буд.,8, буд.10" у.т.ч. розробку проектно-кошторисної документації та проведення експертизи</t>
    </r>
  </si>
  <si>
    <t xml:space="preserve">ДК 021:2015: 71319000-7 </t>
  </si>
  <si>
    <r>
      <t>Виконання інженерно-геодезичних та інженерно-геологічних вишукувань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</t>
    </r>
    <r>
      <rPr>
        <sz val="16"/>
        <color rgb="FFFF0000"/>
        <rFont val="Times New Roman"/>
        <family val="1"/>
        <charset val="204"/>
      </rPr>
      <t>,3- Б</t>
    </r>
    <r>
      <rPr>
        <sz val="16"/>
        <rFont val="Times New Roman"/>
        <family val="1"/>
        <charset val="204"/>
      </rPr>
      <t xml:space="preserve"> м.Южноукраїнськ Вознесенського району Миколаївської області"  </t>
    </r>
  </si>
  <si>
    <r>
      <t xml:space="preserve">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</si>
  <si>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t>Надання послуги щодо підготовки кадрів з питань публічних закупівель</t>
  </si>
  <si>
    <t>Договір №415/7/90-07/24 від 25.07.2024 на суму 2900,00 грн.</t>
  </si>
  <si>
    <r>
      <t>Здійснення технагляду на об’єкті:"Капітальний ремонт 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вул. Європейська,6 </t>
    </r>
    <r>
      <rPr>
        <sz val="16"/>
        <rFont val="Times New Roman"/>
        <family val="1"/>
      </rPr>
      <t xml:space="preserve">(п.2) м. Южноукраїнськ Миколаївської області" </t>
    </r>
  </si>
  <si>
    <t>Знято кошти в сумі  1315608,00 грн. згідно рішення сесії №1864 від 25.07.2024 року на інший напрямок (1574025-1315608=258417,00 грн.) * в план не вносимо прозорро</t>
  </si>
  <si>
    <t>Розробка кошторисної документації по об’єкту: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</t>
  </si>
  <si>
    <r>
      <t xml:space="preserve">згідно Рішення ЮМР від 30.01.2024        №1569 (роботи які не завершені, закупівля ВТ) згідно Рішення ЮМР від 27.06.2024        №1839                            </t>
    </r>
    <r>
      <rPr>
        <b/>
        <sz val="16"/>
        <color theme="1"/>
        <rFont val="Times New Roman"/>
        <family val="1"/>
        <charset val="204"/>
      </rPr>
      <t>Договір №92-07/24</t>
    </r>
    <r>
      <rPr>
        <sz val="16"/>
        <color theme="1"/>
        <rFont val="Times New Roman"/>
        <family val="1"/>
        <charset val="204"/>
      </rPr>
      <t xml:space="preserve"> від 31.07.2024 на суму 1399948,80</t>
    </r>
  </si>
  <si>
    <r>
      <rPr>
        <b/>
        <sz val="16"/>
        <rFont val="Times New Roman"/>
        <family val="1"/>
        <charset val="204"/>
      </rPr>
      <t>Договір</t>
    </r>
    <r>
      <rPr>
        <sz val="16"/>
        <rFont val="Times New Roman"/>
        <family val="1"/>
        <charset val="204"/>
      </rPr>
      <t xml:space="preserve"> </t>
    </r>
    <r>
      <rPr>
        <b/>
        <sz val="16"/>
        <rFont val="Times New Roman"/>
        <family val="1"/>
        <charset val="204"/>
      </rPr>
      <t>№93-07/24</t>
    </r>
    <r>
      <rPr>
        <sz val="16"/>
        <rFont val="Times New Roman"/>
        <family val="1"/>
        <charset val="204"/>
      </rPr>
      <t xml:space="preserve"> від 31.07.2024 на суму 17204,71 </t>
    </r>
    <r>
      <rPr>
        <sz val="16"/>
        <color rgb="FFFF0000"/>
        <rFont val="Times New Roman"/>
        <family val="1"/>
        <charset val="204"/>
      </rPr>
      <t>(економія коштів 19761-17204,71= 2556,29)</t>
    </r>
  </si>
  <si>
    <t>Послуги з обробки даних, постачання, видачі та обслуговування кваліфікованих сертифікатів відкритих ключів кваліфікованого електронного підпису (для УО)</t>
  </si>
  <si>
    <t xml:space="preserve">Інформаційно-консультативні послуги у сфері інформатизації </t>
  </si>
  <si>
    <t>Договір №МЖК44354422/1/97-07/24 від 31.07.2024 року на суму 462,00 грн.</t>
  </si>
  <si>
    <t>Договір №44354422/1/98-07/24 від 31.07.2024 на суму 580,00 грн.</t>
  </si>
  <si>
    <t>Капітальний ремонт ТРП-4б. Заміна одиниць та вузлів технологічного устаткування та їх інженерних мереж по бул.Шевченко,3а  в м.Южноукраїнськ Миколаївської області.Коригування"</t>
  </si>
  <si>
    <r>
      <t>Проведення експертизи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</si>
  <si>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згідно Рішення ЮМР від 30.01.2024        №1569                                                         (Всього 1137063-1089297=47766,00)</t>
  </si>
  <si>
    <t xml:space="preserve">Договір №26/99-08/24 від 08.08.2024 на суму 1089297,00 грн. </t>
  </si>
  <si>
    <r>
      <t xml:space="preserve"> Проведення робіт з розробки проектно-кошторисної документації    по об’єкту: "Нове будівництво споруди подвійного призначення із захисними властивостями сховища комунального некомерційного закладу "Южноукраїнська міська багатопрофільна лікарня" за адресою : вулиця Миру,</t>
    </r>
    <r>
      <rPr>
        <sz val="16"/>
        <color rgb="FFFF0000"/>
        <rFont val="Times New Roman"/>
        <family val="1"/>
        <charset val="204"/>
      </rPr>
      <t>3- Б</t>
    </r>
    <r>
      <rPr>
        <sz val="16"/>
        <rFont val="Times New Roman"/>
        <family val="1"/>
        <charset val="204"/>
      </rPr>
      <t xml:space="preserve">  м.Южноукраїнськ Вознесенського району Миколаївської області"  </t>
    </r>
  </si>
  <si>
    <t>листопад 2024</t>
  </si>
  <si>
    <r>
      <t>Договір №77-05/24 від 30.05.2024 року на суму 3426,45 грн.</t>
    </r>
    <r>
      <rPr>
        <sz val="16"/>
        <rFont val="Times New Roman"/>
        <family val="1"/>
        <charset val="204"/>
      </rPr>
      <t xml:space="preserve"> Економія 349384,68-3426,45=345958,23 перенесено кошти в сумі 268658 на ліфти Шевченко5/14. </t>
    </r>
    <r>
      <rPr>
        <sz val="16"/>
        <color rgb="FFFF0000"/>
        <rFont val="Times New Roman"/>
        <family val="1"/>
        <charset val="204"/>
      </rPr>
      <t>Залишок 345958,26- 268658=77300,26</t>
    </r>
  </si>
  <si>
    <t>Договір №249/8/100-08/24 від 08.08.2024 на суму 2300,00 грн.</t>
  </si>
  <si>
    <r>
      <t xml:space="preserve">Рішення ЮМР №1666 від 28.03.2024 року Добавлено кошти в сумі 164944,00 грн. рішення ЮМР №1839 від 27.06.2024 року                                    </t>
    </r>
    <r>
      <rPr>
        <b/>
        <sz val="16"/>
        <rFont val="Times New Roman"/>
        <family val="1"/>
        <charset val="204"/>
      </rPr>
      <t>Закупівля оголошується вдруге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</si>
  <si>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б-р Шевченко,5 (п.1,2,3,4) /пр. Незалежності,14 (п.5,6,7,8) </t>
    </r>
    <r>
      <rPr>
        <sz val="16"/>
        <rFont val="Times New Roman"/>
        <family val="1"/>
      </rPr>
      <t xml:space="preserve">м. Южноукраїнськ Миколаївської області </t>
    </r>
  </si>
  <si>
    <r>
      <t xml:space="preserve">Здійснення технагляду по об’єкту: Капітальний ремонт  ліфтів в житловому будинку (на умовах співфінансування 95% на 5%) за адресою: </t>
    </r>
    <r>
      <rPr>
        <sz val="16"/>
        <color rgb="FFFF0000"/>
        <rFont val="Times New Roman"/>
        <family val="1"/>
        <charset val="204"/>
      </rPr>
      <t>б-р Шевченко, 5  (п. 1,2,3,4 ) /  пр.Незалежності, 14  (п. 5,6,7,8 )</t>
    </r>
    <r>
      <rPr>
        <sz val="16"/>
        <rFont val="Times New Roman"/>
        <family val="1"/>
      </rPr>
      <t xml:space="preserve"> у м. Южноукраїнську Миколаївської області </t>
    </r>
  </si>
  <si>
    <t>ДК 021:2015 45453000-7</t>
  </si>
  <si>
    <t>ДК 021:2015 71520000-9</t>
  </si>
  <si>
    <r>
      <rPr>
        <b/>
        <sz val="16"/>
        <rFont val="Times New Roman"/>
        <family val="1"/>
        <charset val="204"/>
      </rPr>
      <t>Договір №000020/103-08/24 від 19.08.2024 року на суму 11262,0</t>
    </r>
    <r>
      <rPr>
        <sz val="16"/>
        <rFont val="Times New Roman"/>
        <family val="1"/>
        <charset val="204"/>
      </rPr>
      <t xml:space="preserve">0 </t>
    </r>
    <r>
      <rPr>
        <b/>
        <sz val="16"/>
        <rFont val="Times New Roman"/>
        <family val="1"/>
        <charset val="204"/>
      </rPr>
      <t xml:space="preserve">грн. </t>
    </r>
    <r>
      <rPr>
        <sz val="16"/>
        <rFont val="Times New Roman"/>
        <family val="1"/>
        <charset val="204"/>
      </rPr>
      <t xml:space="preserve">Рішення сесії ЮМР від 23.05.2024 №1749. Добавлено </t>
    </r>
    <r>
      <rPr>
        <sz val="16"/>
        <color rgb="FFFF0000"/>
        <rFont val="Times New Roman"/>
        <family val="1"/>
        <charset val="204"/>
      </rPr>
      <t>5116,00</t>
    </r>
    <r>
      <rPr>
        <sz val="16"/>
        <rFont val="Times New Roman"/>
        <family val="1"/>
        <charset val="204"/>
      </rPr>
      <t xml:space="preserve"> рішенням сесії ЮМР від 27.06.2024 №1839 </t>
    </r>
    <r>
      <rPr>
        <sz val="16"/>
        <color rgb="FFFF0000"/>
        <rFont val="Times New Roman"/>
        <family val="1"/>
        <charset val="204"/>
      </rPr>
      <t>Залишок коштів 13000 -11262= 1738</t>
    </r>
  </si>
  <si>
    <t xml:space="preserve">ДК 021:2015: 65310000-9 </t>
  </si>
  <si>
    <t>ДК 021:2015: 65310000-9</t>
  </si>
  <si>
    <r>
      <t xml:space="preserve">Капітальний ремонт 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груз.п.1,2 ) м. Южноукраїнськ Миколаївської області, (на умовах співфінансування 95% на 5%)</t>
    </r>
  </si>
  <si>
    <r>
      <t xml:space="preserve">Здійснення технічного нагляду по об’єкту: Капітальний ремонт ліфтів в житловому будинку за адресою: </t>
    </r>
    <r>
      <rPr>
        <sz val="16"/>
        <color rgb="FFFF0000"/>
        <rFont val="Times New Roman"/>
        <family val="1"/>
        <charset val="204"/>
      </rPr>
      <t>вул. Набережна Енергетиків, 49</t>
    </r>
    <r>
      <rPr>
        <sz val="16"/>
        <rFont val="Times New Roman"/>
        <family val="1"/>
      </rPr>
      <t xml:space="preserve">  (пас.п.1,2, груз.п.1,2) м. Южноукраїнськ Миколаївської області</t>
    </r>
  </si>
  <si>
    <r>
      <t>Капітальний ремонт ліфтів в житловому будинку (на умовах співфінансування 95% на 5%),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 </t>
    </r>
    <r>
      <rPr>
        <sz val="16"/>
        <rFont val="Times New Roman"/>
        <family val="1"/>
      </rPr>
      <t xml:space="preserve"> (п.1,2,3,4) м. Южноукраїнськ Миколаївської області </t>
    </r>
  </si>
  <si>
    <r>
      <t>Здійснення технічного нагляду по об’єкту: Капітальний ремонт  ліфтів в житловому будинку за адресою:</t>
    </r>
    <r>
      <rPr>
        <sz val="16"/>
        <color rgb="FFFF0000"/>
        <rFont val="Times New Roman"/>
        <family val="1"/>
        <charset val="204"/>
      </rPr>
      <t xml:space="preserve"> пр. Незалежності, 26</t>
    </r>
    <r>
      <rPr>
        <sz val="16"/>
        <rFont val="Times New Roman"/>
        <family val="1"/>
      </rPr>
      <t xml:space="preserve">  (п.1,2,3,4 ) м. Южноукраїнськ Миколаївської області </t>
    </r>
  </si>
  <si>
    <r>
      <t xml:space="preserve">Здійснення технічного нагляду на об’єкті: 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>вул. Європейська, 52</t>
    </r>
    <r>
      <rPr>
        <sz val="16"/>
        <rFont val="Times New Roman"/>
        <family val="1"/>
      </rPr>
      <t xml:space="preserve">  (п. 1,2 ) / </t>
    </r>
    <r>
      <rPr>
        <sz val="16"/>
        <color rgb="FFFF0000"/>
        <rFont val="Times New Roman"/>
        <family val="1"/>
        <charset val="204"/>
      </rPr>
      <t xml:space="preserve"> вул. Європейська, 56  </t>
    </r>
    <r>
      <rPr>
        <sz val="16"/>
        <rFont val="Times New Roman"/>
        <family val="1"/>
      </rPr>
      <t xml:space="preserve">(п. 1,2 ) у м. Южноукраїнську Миколаївської області </t>
    </r>
  </si>
  <si>
    <r>
      <t xml:space="preserve">Рішення ЮМР №1666 від 28.03.2024 року                                                    </t>
    </r>
    <r>
      <rPr>
        <b/>
        <sz val="16"/>
        <rFont val="Times New Roman"/>
        <family val="1"/>
        <charset val="204"/>
      </rPr>
      <t>Договір № 75-05/24 від 20.05.20024 на суму 349464,08 грн.</t>
    </r>
  </si>
  <si>
    <t>Договір №94-07/24 від 31.07.2024 на суму 4272,00</t>
  </si>
  <si>
    <r>
      <t xml:space="preserve">Виділені кошти в сумі 64188,00 грн. рішенням сесії від 23.05.2024 №1749 66690-66680= 10,00                     </t>
    </r>
    <r>
      <rPr>
        <b/>
        <sz val="16"/>
        <rFont val="Times New Roman"/>
        <family val="1"/>
        <charset val="204"/>
      </rPr>
      <t>Договір №112-08/24 від 30.08.2024 року на суму 66680,00 грн.</t>
    </r>
  </si>
  <si>
    <t>Договір №113-08/24 від 30.08.2024 року на суму 933,45 грн.</t>
  </si>
  <si>
    <r>
      <t>Д</t>
    </r>
    <r>
      <rPr>
        <b/>
        <sz val="16"/>
        <rFont val="Times New Roman"/>
        <family val="1"/>
        <charset val="204"/>
      </rPr>
      <t xml:space="preserve">оговір №114-08/24 від 30.08.2024 року на суму 1780,00 грн.        </t>
    </r>
    <r>
      <rPr>
        <sz val="16"/>
        <rFont val="Times New Roman"/>
        <family val="1"/>
        <charset val="204"/>
      </rPr>
      <t xml:space="preserve">                       2136-1780=356 -71,45=284,55</t>
    </r>
  </si>
  <si>
    <r>
      <t xml:space="preserve">Виділені кошти в сумі 535129,00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№109-08/24 від 30.08.2024 року на суму 528850,00 грн.         </t>
    </r>
    <r>
      <rPr>
        <sz val="16"/>
        <rFont val="Times New Roman"/>
        <family val="1"/>
        <charset val="204"/>
      </rPr>
      <t xml:space="preserve">                   Економія 528855-528850=5</t>
    </r>
  </si>
  <si>
    <r>
      <rPr>
        <b/>
        <sz val="16"/>
        <rFont val="Times New Roman"/>
        <family val="1"/>
        <charset val="204"/>
      </rPr>
      <t xml:space="preserve">Договір №110-08/24 від 30.08.2024 року на суму 7280,76 грн.             </t>
    </r>
    <r>
      <rPr>
        <sz val="16"/>
        <rFont val="Times New Roman"/>
        <family val="1"/>
        <charset val="204"/>
      </rPr>
      <t xml:space="preserve">             Економія  7502-7280,76=221,24</t>
    </r>
  </si>
  <si>
    <r>
      <rPr>
        <b/>
        <sz val="16"/>
        <rFont val="Times New Roman"/>
        <family val="1"/>
        <charset val="204"/>
      </rPr>
      <t xml:space="preserve">Договір №111-08/24 від 30.08.2024 року на суму 3560,00 грн.      </t>
    </r>
    <r>
      <rPr>
        <sz val="16"/>
        <rFont val="Times New Roman"/>
        <family val="1"/>
        <charset val="204"/>
      </rPr>
      <t xml:space="preserve">                             Економія 4272-3560=712</t>
    </r>
  </si>
  <si>
    <r>
      <rPr>
        <b/>
        <sz val="16"/>
        <rFont val="Times New Roman"/>
        <family val="1"/>
        <charset val="204"/>
      </rPr>
      <t>Договір № 69-04/24 від 10.04.2024 на суму 50000,00</t>
    </r>
    <r>
      <rPr>
        <sz val="16"/>
        <rFont val="Times New Roman"/>
        <family val="1"/>
        <charset val="204"/>
      </rPr>
      <t xml:space="preserve"> (економія 5500,00 експертиза)</t>
    </r>
  </si>
  <si>
    <r>
      <t xml:space="preserve">Капітальний ремонт  ліфтів в житловому будинку (на умовах співфінансування 95% на 5%), за адресою: пр. </t>
    </r>
    <r>
      <rPr>
        <sz val="16"/>
        <color rgb="FFFF0000"/>
        <rFont val="Times New Roman"/>
        <family val="1"/>
        <charset val="204"/>
      </rPr>
      <t xml:space="preserve">Незалежності, 1 </t>
    </r>
    <r>
      <rPr>
        <sz val="16"/>
        <rFont val="Times New Roman"/>
        <family val="1"/>
      </rPr>
      <t xml:space="preserve"> (п. 2,3,4,5,6,7,8 ) м. Южноукраїнськ Миколаївської області </t>
    </r>
  </si>
  <si>
    <r>
      <t>Д</t>
    </r>
    <r>
      <rPr>
        <b/>
        <sz val="16"/>
        <rFont val="Times New Roman"/>
        <family val="1"/>
        <charset val="204"/>
      </rPr>
      <t>оговір № 67-04/24 від 10.04.2024 на суму 50000,00.</t>
    </r>
    <r>
      <rPr>
        <sz val="16"/>
        <rFont val="Times New Roman"/>
        <family val="1"/>
        <charset val="204"/>
      </rPr>
      <t>(економія 5500,00 експертиза)</t>
    </r>
  </si>
  <si>
    <r>
      <t xml:space="preserve">Розробка проектно-кошторисної документації та  технічного обстеження по об’єкту: </t>
    </r>
    <r>
      <rPr>
        <sz val="16"/>
        <color rgb="FFFF0000"/>
        <rFont val="Times New Roman"/>
        <family val="1"/>
        <charset val="204"/>
      </rPr>
      <t xml:space="preserve">"Капітальний ремонт. Улаштування пандусу в ліцею №1 ім. Захисників Вітчизни </t>
    </r>
    <r>
      <rPr>
        <sz val="16"/>
        <rFont val="Times New Roman"/>
        <family val="1"/>
      </rPr>
      <t>по бульвару Мрій,8 м.Южноукраїнськ, Вознесенський район, Миколаївська область.</t>
    </r>
  </si>
  <si>
    <r>
      <t xml:space="preserve">Розробка проектно-кошторисної документації та проведення експертизи по об’єкту: "Капітальний ремонт. </t>
    </r>
    <r>
      <rPr>
        <sz val="16"/>
        <color rgb="FFFF0000"/>
        <rFont val="Times New Roman"/>
        <family val="1"/>
        <charset val="204"/>
      </rPr>
      <t>Влаштування пожежної сигналізації та системи голосового оповіщення про пожежу в приміщеннях Костянтинівської гімназії</t>
    </r>
    <r>
      <rPr>
        <sz val="16"/>
        <rFont val="Times New Roman"/>
        <family val="1"/>
      </rPr>
      <t>, смт. Костянтинівка, Вознесенського району Миколаївської області.</t>
    </r>
  </si>
  <si>
    <r>
      <t xml:space="preserve">Коригування проектно-кошторисної документації та проведення експертизи по об’єкту:"Капітальний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</t>
    </r>
    <r>
      <rPr>
        <sz val="16"/>
        <rFont val="Times New Roman"/>
        <family val="1"/>
      </rPr>
      <t>) по бульвару Шкільному,3  м.Южноукраїнськ, Вознесенський район, Миколаївська область. Коригування."</t>
    </r>
  </si>
  <si>
    <r>
      <t xml:space="preserve"> Проведення експертизи по об’єкту: "Капітальний ремонт. Улаштування </t>
    </r>
    <r>
      <rPr>
        <sz val="16"/>
        <color rgb="FFFF0000"/>
        <rFont val="Times New Roman"/>
        <family val="1"/>
        <charset val="204"/>
      </rPr>
      <t xml:space="preserve">пандусу </t>
    </r>
    <r>
      <rPr>
        <sz val="16"/>
        <rFont val="Times New Roman"/>
        <family val="1"/>
      </rPr>
      <t>в ліцею №1 ім. Захисників Вітчизни по бульвару Мрій,8 м.Южноукраїнськ, Вознесенський район, Миколаївська область.</t>
    </r>
  </si>
  <si>
    <r>
      <t xml:space="preserve">Рішення ЮМР №1569 від 30.01.2024, всього виділено коштів - </t>
    </r>
    <r>
      <rPr>
        <sz val="16"/>
        <color rgb="FFFF0000"/>
        <rFont val="Times New Roman"/>
        <family val="1"/>
        <charset val="204"/>
      </rPr>
      <t>350000,00</t>
    </r>
    <r>
      <rPr>
        <sz val="16"/>
        <rFont val="Times New Roman"/>
        <family val="1"/>
      </rPr>
      <t>грн, очікувана вартість - 343693,00 грн (залишок коштів</t>
    </r>
    <r>
      <rPr>
        <sz val="16"/>
        <color rgb="FFFF0000"/>
        <rFont val="Times New Roman"/>
        <family val="1"/>
        <charset val="204"/>
      </rPr>
      <t xml:space="preserve"> 6307,00грн</t>
    </r>
    <r>
      <rPr>
        <sz val="16"/>
        <rFont val="Times New Roman"/>
        <family val="1"/>
      </rPr>
      <t xml:space="preserve">) </t>
    </r>
    <r>
      <rPr>
        <b/>
        <sz val="16"/>
        <rFont val="Times New Roman"/>
        <family val="1"/>
        <charset val="204"/>
      </rPr>
      <t>Договір № 82-06/24 від 28.06.20024 на суму 299900,00 грн.</t>
    </r>
  </si>
  <si>
    <r>
      <t xml:space="preserve">Авторський 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</si>
  <si>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Технагляд. Реконструкція нежитлових приміщень в </t>
    </r>
    <r>
      <rPr>
        <sz val="16"/>
        <color rgb="FFFF0000"/>
        <rFont val="Times New Roman"/>
        <family val="1"/>
        <charset val="204"/>
      </rPr>
      <t xml:space="preserve">НКП </t>
    </r>
    <r>
      <rPr>
        <sz val="16"/>
        <rFont val="Times New Roman"/>
        <family val="1"/>
        <charset val="204"/>
      </rPr>
      <t>Южноукраїнський міський центр первинної медико-санітарної допомоги" під аптеку за адресою: вул.Паркова, 3в у м.Южноукраїнськ Вознесенський район Миколаївська область</t>
    </r>
  </si>
  <si>
    <r>
      <t xml:space="preserve">згідно Рішення ЮМР від 30.01.2024        №1569 </t>
    </r>
    <r>
      <rPr>
        <b/>
        <sz val="16"/>
        <rFont val="Times New Roman"/>
        <family val="1"/>
        <charset val="204"/>
      </rPr>
      <t>Договір №5/ від 10.07.2024 на суму 62937,00</t>
    </r>
  </si>
  <si>
    <r>
      <t xml:space="preserve">Оголошення робіт по об’єкту відбулось у грудні 2023 року, згідно Рішення ЮМР від 30.01.2024        №1569,  </t>
    </r>
    <r>
      <rPr>
        <b/>
        <sz val="16"/>
        <rFont val="Times New Roman"/>
        <family val="1"/>
        <charset val="204"/>
      </rPr>
      <t>Договір №23-02/24 від 06.02.2024 на 2400,00 грн</t>
    </r>
  </si>
  <si>
    <r>
      <t xml:space="preserve">всього виділено коштів - 1600000,00 грн.; Оголошення робіт по об’єкту відбулось у грудні 2023 року, згідно Рішення ЮМР від 30.01.2024        №1569, </t>
    </r>
    <r>
      <rPr>
        <b/>
        <sz val="16"/>
        <rFont val="Times New Roman"/>
        <family val="1"/>
        <charset val="204"/>
      </rPr>
      <t>Договір №22-02/24 від 06.02.2024 на 13508,05 грн</t>
    </r>
  </si>
  <si>
    <r>
      <t>Д</t>
    </r>
    <r>
      <rPr>
        <b/>
        <sz val="16"/>
        <rFont val="Times New Roman"/>
        <family val="1"/>
        <charset val="204"/>
      </rPr>
      <t xml:space="preserve">оговір №48-03/24 від 12.03.2024 року на суму 2787660,00 року розірваний </t>
    </r>
    <r>
      <rPr>
        <sz val="16"/>
        <rFont val="Times New Roman"/>
        <family val="1"/>
        <charset val="204"/>
      </rPr>
      <t>01.04.2024 року в зв’язку із відсутністю фінансування.</t>
    </r>
  </si>
  <si>
    <r>
      <rPr>
        <b/>
        <sz val="16"/>
        <rFont val="Times New Roman"/>
        <family val="1"/>
        <charset val="204"/>
      </rPr>
      <t>Договір №58-04/24 від 05.04.2024 року на суму 364776,00 грн.</t>
    </r>
    <r>
      <rPr>
        <sz val="16"/>
        <rFont val="Times New Roman"/>
        <family val="1"/>
        <charset val="204"/>
      </rPr>
      <t xml:space="preserve"> Економія 396150-364776= </t>
    </r>
    <r>
      <rPr>
        <sz val="16"/>
        <color rgb="FFFF0000"/>
        <rFont val="Times New Roman"/>
        <family val="1"/>
        <charset val="204"/>
      </rPr>
      <t>31374,00</t>
    </r>
  </si>
  <si>
    <r>
      <rPr>
        <b/>
        <sz val="16"/>
        <rFont val="Times New Roman"/>
        <family val="1"/>
        <charset val="204"/>
      </rPr>
      <t xml:space="preserve">Договір №64-04/24 від 10.04.2024 року на суму 301420,00   </t>
    </r>
    <r>
      <rPr>
        <sz val="16"/>
        <rFont val="Times New Roman"/>
        <family val="1"/>
        <charset val="204"/>
      </rPr>
      <t xml:space="preserve">                                Економія коштів( 334550- 301420 = </t>
    </r>
    <r>
      <rPr>
        <sz val="16"/>
        <color rgb="FFFF0000"/>
        <rFont val="Times New Roman"/>
        <family val="1"/>
        <charset val="204"/>
      </rPr>
      <t>33130,00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</si>
  <si>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№65-04/24 від 10.04.2024 року на суму 3677,38        </t>
    </r>
    <r>
      <rPr>
        <sz val="16"/>
        <rFont val="Times New Roman"/>
        <family val="1"/>
        <charset val="204"/>
      </rPr>
      <t xml:space="preserve">                           Економія коштів( 4300- 3677,38=</t>
    </r>
    <r>
      <rPr>
        <sz val="16"/>
        <color rgb="FFFF0000"/>
        <rFont val="Times New Roman"/>
        <family val="1"/>
        <charset val="204"/>
      </rPr>
      <t>622,62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</si>
  <si>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№66-04/24 від 10.04.2024 року на суму 1165,00       </t>
    </r>
    <r>
      <rPr>
        <sz val="16"/>
        <rFont val="Times New Roman"/>
        <family val="1"/>
        <charset val="204"/>
      </rPr>
      <t xml:space="preserve">                            Економія коштів( 1350- 1165,00= </t>
    </r>
    <r>
      <rPr>
        <sz val="16"/>
        <color rgb="FFFF0000"/>
        <rFont val="Times New Roman"/>
        <family val="1"/>
        <charset val="204"/>
      </rPr>
      <t>185,00)</t>
    </r>
  </si>
  <si>
    <r>
      <rPr>
        <b/>
        <sz val="16"/>
        <rFont val="Times New Roman"/>
        <family val="1"/>
        <charset val="204"/>
      </rPr>
      <t xml:space="preserve">Договір №61-04/24 від 08.04.2024 року на суму 387860,00        </t>
    </r>
    <r>
      <rPr>
        <sz val="16"/>
        <rFont val="Times New Roman"/>
        <family val="1"/>
        <charset val="204"/>
      </rPr>
      <t xml:space="preserve">                     Економія коштів(431690- 387860,00= </t>
    </r>
    <r>
      <rPr>
        <sz val="16"/>
        <color rgb="FFFF0000"/>
        <rFont val="Times New Roman"/>
        <family val="1"/>
        <charset val="204"/>
      </rPr>
      <t>43830,00)</t>
    </r>
  </si>
  <si>
    <r>
      <rPr>
        <b/>
        <sz val="16"/>
        <rFont val="Times New Roman"/>
        <family val="1"/>
        <charset val="204"/>
      </rPr>
      <t xml:space="preserve">Договір №62-04/24 від 08.04.2024 року на суму 4743,07      </t>
    </r>
    <r>
      <rPr>
        <sz val="16"/>
        <rFont val="Times New Roman"/>
        <family val="1"/>
        <charset val="204"/>
      </rPr>
      <t xml:space="preserve">                             Економія коштів( 5510- 4743,07=</t>
    </r>
    <r>
      <rPr>
        <sz val="16"/>
        <color rgb="FFFF0000"/>
        <rFont val="Times New Roman"/>
        <family val="1"/>
        <charset val="204"/>
      </rPr>
      <t>766,93</t>
    </r>
    <r>
      <rPr>
        <sz val="16"/>
        <rFont val="Times New Roman"/>
        <family val="1"/>
        <charset val="204"/>
      </rPr>
      <t>)</t>
    </r>
  </si>
  <si>
    <r>
      <rPr>
        <b/>
        <sz val="16"/>
        <rFont val="Times New Roman"/>
        <family val="1"/>
        <charset val="204"/>
      </rPr>
      <t xml:space="preserve">Договір №63-04/24 від 08.04.2024 року на суму 4743,07     </t>
    </r>
    <r>
      <rPr>
        <sz val="16"/>
        <rFont val="Times New Roman"/>
        <family val="1"/>
        <charset val="204"/>
      </rPr>
      <t xml:space="preserve">                              Економія коштів( 1500- 1281=</t>
    </r>
    <r>
      <rPr>
        <sz val="16"/>
        <color rgb="FFFF0000"/>
        <rFont val="Times New Roman"/>
        <family val="1"/>
        <charset val="204"/>
      </rPr>
      <t>219,00</t>
    </r>
    <r>
      <rPr>
        <sz val="16"/>
        <rFont val="Times New Roman"/>
        <family val="1"/>
        <charset val="204"/>
      </rPr>
      <t>)</t>
    </r>
  </si>
  <si>
    <r>
      <rPr>
        <b/>
        <sz val="16"/>
        <color theme="1"/>
        <rFont val="Times New Roman"/>
        <family val="1"/>
        <charset val="204"/>
      </rPr>
      <t>Договір №18-02/24 від 05.02.2024 на 2136,00 грн.</t>
    </r>
    <r>
      <rPr>
        <sz val="16"/>
        <color theme="1"/>
        <rFont val="Times New Roman"/>
        <family val="1"/>
        <charset val="204"/>
      </rPr>
      <t xml:space="preserve"> </t>
    </r>
    <r>
      <rPr>
        <sz val="16"/>
        <color rgb="FFFF0000"/>
        <rFont val="Times New Roman"/>
        <family val="1"/>
        <charset val="204"/>
      </rPr>
      <t>Економія:2150-2136=14,00</t>
    </r>
  </si>
  <si>
    <r>
      <rPr>
        <b/>
        <sz val="16"/>
        <color theme="1"/>
        <rFont val="Times New Roman"/>
        <family val="1"/>
        <charset val="204"/>
      </rPr>
      <t>Договір №17-02/24 від 01.02.2024 на 11947,70 грн</t>
    </r>
    <r>
      <rPr>
        <sz val="16"/>
        <color theme="1"/>
        <rFont val="Times New Roman"/>
        <family val="1"/>
        <charset val="204"/>
      </rPr>
      <t xml:space="preserve">. </t>
    </r>
    <r>
      <rPr>
        <sz val="16"/>
        <color rgb="FFFF0000"/>
        <rFont val="Times New Roman"/>
        <family val="1"/>
        <charset val="204"/>
      </rPr>
      <t>Економія:12000-11947,70= 53,00</t>
    </r>
  </si>
  <si>
    <r>
      <rPr>
        <b/>
        <sz val="16"/>
        <rFont val="Times New Roman"/>
        <family val="1"/>
        <charset val="204"/>
      </rPr>
      <t xml:space="preserve">Договір № 68-04/24 від 10.04.2024 на суму 50000,00 </t>
    </r>
    <r>
      <rPr>
        <sz val="16"/>
        <rFont val="Times New Roman"/>
        <family val="1"/>
        <charset val="204"/>
      </rPr>
      <t>(економія 5500,00 експертиза)</t>
    </r>
  </si>
  <si>
    <r>
      <rPr>
        <b/>
        <sz val="16"/>
        <rFont val="Times New Roman"/>
        <family val="1"/>
        <charset val="204"/>
      </rPr>
      <t>Договір №85-07/24 від 03.07.2024 на суму 4654,00 грн.</t>
    </r>
    <r>
      <rPr>
        <sz val="16"/>
        <rFont val="Times New Roman"/>
        <family val="1"/>
        <charset val="204"/>
      </rPr>
      <t>(</t>
    </r>
    <r>
      <rPr>
        <sz val="16"/>
        <color rgb="FFFF0000"/>
        <rFont val="Times New Roman"/>
        <family val="1"/>
        <charset val="204"/>
      </rPr>
      <t xml:space="preserve">Економія </t>
    </r>
    <r>
      <rPr>
        <sz val="16"/>
        <rFont val="Times New Roman"/>
        <family val="1"/>
        <charset val="204"/>
      </rPr>
      <t>33494,36-4654= 28840,36)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</si>
  <si>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 388586,40  </t>
    </r>
    <r>
      <rPr>
        <sz val="16"/>
        <rFont val="Times New Roman"/>
        <family val="1"/>
      </rPr>
      <t xml:space="preserve">                                                  </t>
    </r>
    <r>
      <rPr>
        <sz val="12"/>
        <rFont val="Times New Roman"/>
        <family val="1"/>
        <charset val="204"/>
      </rPr>
      <t xml:space="preserve">95%  - 369157,08 грн.(кошти ОТГ)    5%   -   19429,32 грн.   (кошти управителя/ОСББ) (Зміна назви) Оголошується вдруге  </t>
    </r>
    <r>
      <rPr>
        <b/>
        <sz val="16"/>
        <rFont val="Times New Roman"/>
        <family val="1"/>
        <charset val="204"/>
      </rPr>
      <t>Договір №106-08/24 від 26.08.2024 на суму 336414,08 грн.</t>
    </r>
    <r>
      <rPr>
        <sz val="16"/>
        <rFont val="Times New Roman"/>
        <family val="1"/>
      </rPr>
      <t xml:space="preserve"> (95% -319593,38, 5%-16820,70)</t>
    </r>
  </si>
  <si>
    <t>вересень 2024</t>
  </si>
  <si>
    <t xml:space="preserve">Договір № 115-09/24 від 04.09.2024 </t>
  </si>
  <si>
    <t xml:space="preserve">1511242 с.ф. </t>
  </si>
  <si>
    <t>Капітальний ремонт їдальні та харчоблоку Ліцею №2 по бульвару Шкільний,3 у м.Южноукраїнську Миколаївської області</t>
  </si>
  <si>
    <t>Капітальний ремонт їдальні та харчоблоку Ліцею №3 по бульвару Квітковий,5 у м.Южноукраїнськ Миколаївської області</t>
  </si>
  <si>
    <t>Придбання канцтоварів, паперу</t>
  </si>
  <si>
    <t xml:space="preserve">ДК 021:2015: 45453000-7 </t>
  </si>
  <si>
    <t xml:space="preserve">Рішення ЮМР №1666 від 28.03.2024 року, Рішення ЮМР №1897 від 30.08.2024 року. </t>
  </si>
  <si>
    <r>
      <t xml:space="preserve">Коригування проектно-кошторисної документації та проведення експертизи  по об’єкту: "Капітальний ремонт дошкільного навчального </t>
    </r>
    <r>
      <rPr>
        <sz val="16"/>
        <color rgb="FFFF0000"/>
        <rFont val="Times New Roman"/>
        <family val="1"/>
        <charset val="204"/>
      </rPr>
      <t xml:space="preserve">закладу №8 "Казка"(заміна вікон) </t>
    </r>
    <r>
      <rPr>
        <sz val="16"/>
        <rFont val="Times New Roman"/>
        <family val="1"/>
      </rPr>
      <t>по вул. Набережна Енергетиків,31 у м. Южноукраїнськ, Миколаївської області". Коригування.</t>
    </r>
  </si>
  <si>
    <r>
      <rPr>
        <b/>
        <sz val="16"/>
        <rFont val="Times New Roman"/>
        <family val="1"/>
        <charset val="204"/>
      </rPr>
      <t xml:space="preserve">Очікуєма вартість 15437628,00 грн. </t>
    </r>
    <r>
      <rPr>
        <sz val="16"/>
        <rFont val="Times New Roman"/>
        <family val="1"/>
        <charset val="204"/>
      </rPr>
      <t xml:space="preserve">згідно Рішення ЮМР від 27.06.2024        №1839 (виділені кошти з   у сумі 68106,00)  по КПКВКМБ 1517691 с.ф. (15 369 522 +68106=15437628)  </t>
    </r>
    <r>
      <rPr>
        <sz val="16"/>
        <color rgb="FFFF0000"/>
        <rFont val="Times New Roman"/>
        <family val="1"/>
        <charset val="204"/>
      </rPr>
      <t>Знято кошти 15369522,00 згідно РМР від 30.08.2024 № 1897</t>
    </r>
  </si>
  <si>
    <r>
      <t xml:space="preserve">* в план не вносимо прозорро. </t>
    </r>
    <r>
      <rPr>
        <sz val="16"/>
        <color rgb="FFFF0000"/>
        <rFont val="Times New Roman"/>
        <family val="1"/>
        <charset val="204"/>
      </rPr>
      <t>Знято кошти в сумі 1300000,00 згідно РМР від30.08.2024 № 1897 ( 2128304,00-1300000,00=828304,00)</t>
    </r>
  </si>
  <si>
    <t>жовтень 2024</t>
  </si>
  <si>
    <r>
      <t xml:space="preserve">згідно Рішення ЮМР від 30.01.2024        №1569. </t>
    </r>
    <r>
      <rPr>
        <sz val="16"/>
        <color rgb="FFFF0000"/>
        <rFont val="Times New Roman"/>
        <family val="1"/>
        <charset val="204"/>
      </rPr>
      <t>Знято кошти в сумі 25000000,00 грн згідно РМР від 30.08.2024 № 1897</t>
    </r>
  </si>
  <si>
    <t>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</si>
  <si>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 ДК 021:2015: 45453000-7</t>
  </si>
  <si>
    <r>
      <t xml:space="preserve">згідно Рішення ЮМР від 27.06.2024        №1839  </t>
    </r>
    <r>
      <rPr>
        <sz val="16"/>
        <color rgb="FFFF0000"/>
        <rFont val="Times New Roman"/>
        <family val="1"/>
        <charset val="204"/>
      </rPr>
      <t>Знято кошти 5375000,00 згідно РМР від 30.08.2024 № 1897</t>
    </r>
  </si>
  <si>
    <t>1511241 с.ф.</t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</si>
  <si>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8361302,00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  <charset val="204"/>
      </rPr>
      <t xml:space="preserve"> (Співфінансування: субвенція - 5943600,00 грн.-КПКВКМБ 1511242с.ф. згідно Розпорядження КМУвід 13.08.2024 № 763-р./місцевий бюджет- 1760000,00 грн. згідно Рішення ЮМР від 23.05.2024 №1749)</t>
    </r>
    <r>
      <rPr>
        <sz val="16"/>
        <color rgb="FFFF0000"/>
        <rFont val="Times New Roman"/>
        <family val="1"/>
        <charset val="204"/>
      </rPr>
      <t xml:space="preserve"> Перерозподіл фінансування на КПКВКМБ 1511241(с.ф.) - 2417702,00 грн./субвенція - 5943600,00грн.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</si>
  <si>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FF0000"/>
        <rFont val="Times New Roman"/>
        <family val="1"/>
        <charset val="204"/>
      </rPr>
      <t xml:space="preserve"> 8804798,00 </t>
    </r>
    <r>
      <rPr>
        <b/>
        <sz val="16"/>
        <rFont val="Times New Roman"/>
        <family val="1"/>
        <charset val="204"/>
      </rPr>
      <t>грн.</t>
    </r>
    <r>
      <rPr>
        <sz val="16"/>
        <rFont val="Times New Roman"/>
        <family val="1"/>
        <charset val="204"/>
      </rPr>
      <t xml:space="preserve"> (Співфінансування: субвенція - 6302500,00 грн.-КПКВКМБ 1511242с.ф. згідно Розпорядження КМУвід 13.08.2024 № 763-р./місцевий бюджет- 1860000,00 грн. згідно Рішення ЮМР від 23.05.2024 №1749) </t>
    </r>
    <r>
      <rPr>
        <sz val="16"/>
        <color rgb="FFFF0000"/>
        <rFont val="Times New Roman"/>
        <family val="1"/>
        <charset val="204"/>
      </rPr>
      <t>Перерозподіл фінансування на КПКВКМБ 1511241(с.ф.) - 2502298,00 грн./субвенція - 6302500,00 грн.</t>
    </r>
  </si>
  <si>
    <t>Договір № 117-08/24 від 09.09.2024 на суму 14919,82 грн. (Економія 15788,74-14919,82=868,92)</t>
  </si>
  <si>
    <t>Авторський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</si>
  <si>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 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</si>
  <si>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Капітальний ремонт дошкільного навчального закладу №8 "Казка"(заміна вікон) по вул. Набережна Енергетиків,31 у м. Южноукраїнськ, Миколаївської області. Коригування.</t>
  </si>
  <si>
    <t>Технічний нагляд.Капітальний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</si>
  <si>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>Авторський нагляд. Капітальний ремонт. Влаштування пожежної сигналізації та системи голосового оповіщення про пожежу в приміщеннях Костянтинівської гімназії, смт. Костянтинівка, Вознесенського району Миколаївської області.</t>
  </si>
  <si>
    <t xml:space="preserve">ДК 021:2015: 45313000-3 </t>
  </si>
  <si>
    <t>Придбання канцтоварів</t>
  </si>
  <si>
    <t>Залишок коштів 3750-3420,00 = 330,00-202 =128 - 128 =0,00  (знято на програму МЕДОК)</t>
  </si>
  <si>
    <t>Договір №№МЖК44354422/2/119-09/24 від 13/09/2024 на суму 462,00</t>
  </si>
  <si>
    <t>Договір №44354422/2- інф/120-09/24 на суму 244,00</t>
  </si>
  <si>
    <t>Договір №121-09/24 від 13.09.2024 року   на суму 7016,00 грн.</t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</si>
  <si>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3333CC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</si>
  <si>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Коригування проектно-кошторисної документації та проходження експертизи по об’єкту: "Капітальний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області".Коригування</t>
    </r>
  </si>
  <si>
    <r>
      <t xml:space="preserve">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 xml:space="preserve">Набережна </t>
    </r>
    <r>
      <rPr>
        <sz val="16"/>
        <rFont val="Times New Roman"/>
        <family val="1"/>
        <charset val="204"/>
      </rPr>
      <t>с. Бузьке Вознесенського району  Миколаївської області".Коригування</t>
    </r>
  </si>
  <si>
    <r>
      <t xml:space="preserve">Здійснення авторського нагляду по об’єкту:  Капітальний ремонт. Влаштування освітлення  вулиці </t>
    </r>
    <r>
      <rPr>
        <sz val="16"/>
        <color rgb="FF0070C0"/>
        <rFont val="Times New Roman"/>
        <family val="1"/>
        <charset val="204"/>
      </rPr>
      <t>Бондаренко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 Коригування</t>
    </r>
  </si>
  <si>
    <r>
      <t xml:space="preserve">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7030A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</si>
  <si>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Здійснення технічного нагляду по об’єкту:  Капітальний ремонт. Влаштування освітлення  вулиці </t>
    </r>
    <r>
      <rPr>
        <sz val="16"/>
        <color rgb="FF3C2AA6"/>
        <rFont val="Times New Roman"/>
        <family val="1"/>
        <charset val="204"/>
      </rPr>
      <t>Бондаренко</t>
    </r>
    <r>
      <rPr>
        <sz val="16"/>
        <color rgb="FF0070C0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с. Бузьке Вознесенського району  Миколаївської області. Коригування</t>
    </r>
  </si>
  <si>
    <r>
      <t xml:space="preserve">Капітальний ремонт 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 xml:space="preserve">пр.Соборності, 8 (п. 1,2)/Незалежності, 11 </t>
    </r>
    <r>
      <rPr>
        <sz val="16"/>
        <rFont val="Times New Roman"/>
        <family val="1"/>
      </rPr>
      <t>м. Южноукраїнськ Миколаївської області</t>
    </r>
  </si>
  <si>
    <r>
      <t xml:space="preserve">Здійснення </t>
    </r>
    <r>
      <rPr>
        <sz val="16"/>
        <color rgb="FFFF0000"/>
        <rFont val="Times New Roman"/>
        <family val="1"/>
        <charset val="204"/>
      </rPr>
      <t>технічного нагляду</t>
    </r>
    <r>
      <rPr>
        <sz val="16"/>
        <rFont val="Times New Roman"/>
        <family val="1"/>
      </rPr>
      <t xml:space="preserve"> по об’єкту: Капітальний ремонт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Шевченко, 2 </t>
    </r>
    <r>
      <rPr>
        <sz val="16"/>
        <rFont val="Times New Roman"/>
        <family val="1"/>
      </rPr>
      <t xml:space="preserve">(п.1 пас., вп) м. Южноукраїнськ Миколаївської області  </t>
    </r>
  </si>
  <si>
    <r>
      <t xml:space="preserve">Капітальний ремонт ліфтів в житловому будинку (на умовах співфінансування 95% на 5%), за адресою: </t>
    </r>
    <r>
      <rPr>
        <sz val="16"/>
        <color rgb="FFFF0000"/>
        <rFont val="Times New Roman"/>
        <family val="1"/>
        <charset val="204"/>
      </rPr>
      <t>б-р. Шевченко, 2</t>
    </r>
    <r>
      <rPr>
        <sz val="16"/>
        <rFont val="Times New Roman"/>
        <family val="1"/>
      </rPr>
      <t xml:space="preserve"> (п.1 пас., вп) м. Южноукраїнськ Миколаївської області </t>
    </r>
  </si>
  <si>
    <r>
      <t xml:space="preserve">Рішення сесії ЮМР від 23.05.2024 №1749                                            </t>
    </r>
    <r>
      <rPr>
        <b/>
        <sz val="16"/>
        <rFont val="Times New Roman"/>
        <family val="1"/>
        <charset val="204"/>
      </rPr>
      <t xml:space="preserve">Договір №95-07/24 від 31.07.2024 на суму 8808,43 (економія 8900-8808,43=91,57 грн.) (економія </t>
    </r>
    <r>
      <rPr>
        <b/>
        <sz val="16"/>
        <color rgb="FFFF0000"/>
        <rFont val="Times New Roman"/>
        <family val="1"/>
        <charset val="204"/>
      </rPr>
      <t>35308,00</t>
    </r>
    <r>
      <rPr>
        <b/>
        <sz val="16"/>
        <rFont val="Times New Roman"/>
        <family val="1"/>
        <charset val="204"/>
      </rPr>
      <t>-8808,43=26499,57)</t>
    </r>
  </si>
  <si>
    <r>
      <t xml:space="preserve">Рішення сесії ЮМР від 23.05.2024 №1749                                                    </t>
    </r>
    <r>
      <rPr>
        <b/>
        <sz val="16"/>
        <rFont val="Times New Roman"/>
        <family val="1"/>
        <charset val="204"/>
      </rPr>
      <t xml:space="preserve">Договір №96-07/24 від 31.07.2024 на суму 8935,43 (економія 8950-8935,43=14,57 грн.) (економія </t>
    </r>
    <r>
      <rPr>
        <b/>
        <sz val="16"/>
        <color rgb="FFFF0000"/>
        <rFont val="Times New Roman"/>
        <family val="1"/>
        <charset val="204"/>
      </rPr>
      <t>30858,00</t>
    </r>
    <r>
      <rPr>
        <b/>
        <sz val="16"/>
        <rFont val="Times New Roman"/>
        <family val="1"/>
        <charset val="204"/>
      </rPr>
      <t>-8935,43=21922,57)</t>
    </r>
  </si>
  <si>
    <r>
      <t xml:space="preserve">Здійснення технічного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</si>
  <si>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 xml:space="preserve">Здійснення авторського нагляду по об’єкту: Капітальний ремонт. Влаштування освітлення  вулиці </t>
    </r>
    <r>
      <rPr>
        <sz val="16"/>
        <color rgb="FFFF0000"/>
        <rFont val="Times New Roman"/>
        <family val="1"/>
        <charset val="204"/>
      </rPr>
      <t>Набережна</t>
    </r>
    <r>
      <rPr>
        <sz val="16"/>
        <rFont val="Times New Roman"/>
        <family val="1"/>
        <charset val="204"/>
      </rPr>
      <t xml:space="preserve"> с. Бузьке Вознесенського району  Миколаївської області.Коригування</t>
    </r>
  </si>
  <si>
    <r>
      <t>Капітальний ремонт у ліцеї №2</t>
    </r>
    <r>
      <rPr>
        <sz val="16"/>
        <color rgb="FFFF0000"/>
        <rFont val="Times New Roman"/>
        <family val="1"/>
        <charset val="204"/>
      </rPr>
      <t xml:space="preserve"> 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</si>
  <si>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 xml:space="preserve">ДК 021:2015: 71247000-1  </t>
  </si>
  <si>
    <t>Резерв коштів на об’єкти: "Нове будівництво будівлі Костянтинівської лікарняної амбулаторії Южноукраїнської територіальної громади", у т. ч. розробка проектно-кошторисної документації та проведення експертизи; "Нове будівництво будівлі ФАПу в с. Іванівка Южноукраїнської територіальної громади", у т. ч. розробка проектно-кошторисної документації та проведення експертизи</t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</si>
  <si>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 в частині виконання робіт)</t>
    </r>
  </si>
  <si>
    <t>ДК 021:2015:   39310000-8 Обладнання для закладів громадського харчування</t>
  </si>
  <si>
    <t xml:space="preserve">Розробка проектно-кошторисної документації, проведення експертизи, виконання інженерно-геодезичних та інженерно-геологічних вишукувань по об’єкту: "Водопостачання с. Бузьке Вознесенського району Миколаївської області. Нове будівництво водопроводу від Гідрокомплексу та вуличної мережі господарсько-питного водопроводу." </t>
  </si>
  <si>
    <r>
      <rPr>
        <b/>
        <sz val="16"/>
        <rFont val="Times New Roman"/>
        <family val="1"/>
      </rPr>
      <t xml:space="preserve">Очікувана вартість:  1 308 730,80   </t>
    </r>
    <r>
      <rPr>
        <sz val="16"/>
        <rFont val="Times New Roman"/>
        <family val="1"/>
      </rPr>
      <t xml:space="preserve">                        95%  - 1243294,26 грн.(кошти ОТГ)                5%   -   65436,54 грн.   (кошти управителя/ОСББ) Договір №116-09/24 від 09.09.2024 на суму 1073141,44 грн. (95% -1019484,37, 5%-53657,07)                       </t>
    </r>
  </si>
  <si>
    <r>
      <t xml:space="preserve">Рішення ЮМР №1666 від 28.03.2024 року, </t>
    </r>
    <r>
      <rPr>
        <sz val="16"/>
        <color rgb="FFFF0000"/>
        <rFont val="Times New Roman"/>
        <family val="1"/>
        <charset val="204"/>
      </rPr>
      <t xml:space="preserve">Очікувана віртість </t>
    </r>
    <r>
      <rPr>
        <b/>
        <sz val="16"/>
        <color rgb="FFFF0000"/>
        <rFont val="Times New Roman"/>
        <family val="1"/>
        <charset val="204"/>
      </rPr>
      <t>12072791,00</t>
    </r>
    <r>
      <rPr>
        <sz val="16"/>
        <color rgb="FFFF0000"/>
        <rFont val="Times New Roman"/>
        <family val="1"/>
        <charset val="204"/>
      </rPr>
      <t xml:space="preserve"> (1 етап - </t>
    </r>
    <r>
      <rPr>
        <b/>
        <sz val="16"/>
        <color rgb="FFFF0000"/>
        <rFont val="Times New Roman"/>
        <family val="1"/>
        <charset val="204"/>
      </rPr>
      <t>4717164,00</t>
    </r>
    <r>
      <rPr>
        <sz val="16"/>
        <color rgb="FFFF0000"/>
        <rFont val="Times New Roman"/>
        <family val="1"/>
        <charset val="204"/>
      </rPr>
      <t xml:space="preserve"> РМР № 1927 від 26.09.24; 2 етап - 7355627,00 - за умови фінансування) </t>
    </r>
    <r>
      <rPr>
        <i/>
        <sz val="16"/>
        <color rgb="FFFF0000"/>
        <rFont val="Times New Roman"/>
        <family val="1"/>
        <charset val="204"/>
      </rPr>
      <t xml:space="preserve">4938000,00-173844,00(технагл)-46992,00(авт нагл)= </t>
    </r>
    <r>
      <rPr>
        <b/>
        <i/>
        <sz val="16"/>
        <color rgb="FFFF0000"/>
        <rFont val="Times New Roman"/>
        <family val="1"/>
        <charset val="204"/>
      </rPr>
      <t>4747164,00</t>
    </r>
  </si>
  <si>
    <r>
      <t xml:space="preserve">Технічний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</si>
  <si>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r>
      <t xml:space="preserve">Авторський нагляд по об'єкту: Капітальний ремонт у ліцеї №2 </t>
    </r>
    <r>
      <rPr>
        <sz val="16"/>
        <color rgb="FFFF0000"/>
        <rFont val="Times New Roman"/>
        <family val="1"/>
        <charset val="204"/>
      </rPr>
      <t>(заміна вікон)</t>
    </r>
    <r>
      <rPr>
        <sz val="16"/>
        <rFont val="Times New Roman"/>
        <family val="1"/>
      </rPr>
      <t xml:space="preserve"> по бульвару Шкільному,3  м.Южноукраїнськ, Вознесенський район, Миколаївська область. Коригування.</t>
    </r>
  </si>
  <si>
    <t>місцевий бюджет</t>
  </si>
  <si>
    <t>субвенція</t>
  </si>
  <si>
    <r>
      <t xml:space="preserve">Рішення ЮМР №1666 від 28.03.2024 року         </t>
    </r>
    <r>
      <rPr>
        <sz val="16"/>
        <color rgb="FFFF0000"/>
        <rFont val="Times New Roman"/>
        <family val="1"/>
        <charset val="204"/>
      </rPr>
      <t xml:space="preserve">ДУ № 1 від 30.09.2024 до додг. № 240Б/08-01/24 </t>
    </r>
  </si>
  <si>
    <t>залишок 3000,00-2142,44=857,56</t>
  </si>
  <si>
    <r>
      <rPr>
        <b/>
        <sz val="16"/>
        <rFont val="Times New Roman"/>
        <family val="1"/>
        <charset val="204"/>
      </rPr>
      <t xml:space="preserve"> Договір №000019/102-08/24 від 19.08.2024 року на суму 11262,00 грн. </t>
    </r>
    <r>
      <rPr>
        <sz val="16"/>
        <rFont val="Times New Roman"/>
        <family val="1"/>
        <charset val="204"/>
      </rPr>
      <t>Рішення сесії ЮМР від 23.05.2024 №1749. Добавлено 5116,00 рішенням сесії ЮМР від 27.06.2024 №1839  Залишок коштів 13000 -11262= 1738      Знято 366750,00 - перенесено на ТВКГ</t>
    </r>
  </si>
  <si>
    <r>
      <t xml:space="preserve">Знято кошти в сумі 150000,00 (370000-150000=220000,00) протокол від 12.03.2024 №77. Рішенням сесії ЮМР  добавлені кошти в сумі 150000,00  Знято кошти в сумі 3250, лист №323 від 15.05.24(Було 370000 -3250= 366750,00) за видачу технічних умов" </t>
    </r>
    <r>
      <rPr>
        <sz val="16"/>
        <color rgb="FFFF0000"/>
        <rFont val="Times New Roman"/>
        <family val="1"/>
        <charset val="204"/>
      </rPr>
      <t>Знято 366750,00 - перенесено на ТВКГ</t>
    </r>
  </si>
  <si>
    <r>
      <t xml:space="preserve">РМР від 30.08.2024 № 1897 </t>
    </r>
    <r>
      <rPr>
        <sz val="16"/>
        <color rgb="FFFF0000"/>
        <rFont val="Times New Roman"/>
        <family val="1"/>
        <charset val="204"/>
      </rPr>
      <t xml:space="preserve"> Зміна назви РМР № 1927 від 26.09.2024</t>
    </r>
  </si>
  <si>
    <t>Капітальний ремонт внутрішньо дворової території житлових будинків №5 по пр.Незалежності по пр.Соборності, 7 по б-ру Курчатова, №5,7 по пр.Незалежності в м.Южноукраїнськ Вознесенський район Миколаївській обл. Коригування, у т.ч. коригування проєктно-кошторисної документації та проведення експертизи.</t>
  </si>
  <si>
    <r>
      <t xml:space="preserve">згідно Рішення ЮМР від 23.05.2024        №1749. Добавлено 60000,00 грн (РМР від 30.08.2024 № 1897)  </t>
    </r>
    <r>
      <rPr>
        <sz val="16"/>
        <color rgb="FFFF0000"/>
        <rFont val="Times New Roman"/>
        <family val="1"/>
        <charset val="204"/>
      </rPr>
      <t xml:space="preserve">Кошти на експертизу будутьу 2025р. </t>
    </r>
  </si>
  <si>
    <t>Розробка проектно-кошторисної документації по об’єкту: "Капітальний ремонт технологічного обладнання в КНС-3 (приймальне та машинне відділення) за адресою: вулиця Миру,2а м. Южноукраїнськ, Вознесенський район, Миколаївська область.</t>
  </si>
  <si>
    <t xml:space="preserve">ДК 021:2015: 71310000-4 </t>
  </si>
  <si>
    <t xml:space="preserve">Експертна оцінка кошторисної документації по об'єкту: "Відновлювальні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ради" </t>
  </si>
  <si>
    <t>Договір № 127-10/24 від 04.10.2024 (економія 48703,00-39869,40=8833,60)</t>
  </si>
  <si>
    <r>
      <t xml:space="preserve">згідно Рішення ЮМР від 30.01.2024        №1569                                                   </t>
    </r>
    <r>
      <rPr>
        <b/>
        <sz val="16"/>
        <rFont val="Times New Roman"/>
        <family val="1"/>
        <charset val="204"/>
      </rPr>
      <t>Закупівля оголошується втретє Дог. № 124-09/24 від 30.09.24 на суму 3310660,22 грн з пдв</t>
    </r>
  </si>
  <si>
    <t>Договір № 128-10/24 від 04.10.2024 на суму 4272,00 грн. з пдв</t>
  </si>
  <si>
    <t xml:space="preserve">Здійснення технічного нагляду по об’єкту: Капітальний ремонт ліфтів в житловому будинку, за адресою: б-р. Квітковий, 8 (п.1,2) м. Южноукраїнськ Миколаївської області  </t>
  </si>
  <si>
    <t>Договір № 1867/126-10/24 від 04.10.2024 року на суму 8800,00 грн.</t>
  </si>
  <si>
    <t>Здійснення технічного наглядупо об'єкту: 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</si>
  <si>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t>Відновлювальні роботи в частині поточного ремонту покрівлі з влаштуванням блискавкозахисту будівлі Костянтинівської гімназії Южноукраїнської міської ради</t>
  </si>
  <si>
    <r>
      <t xml:space="preserve">РМР від 30.08.2024 № 1897  Зміна назви РМР № 1927 від 26.09.2024 </t>
    </r>
    <r>
      <rPr>
        <sz val="16"/>
        <color rgb="FFFF0000"/>
        <rFont val="Times New Roman"/>
        <family val="1"/>
        <charset val="204"/>
      </rPr>
      <t>Договфр № 27/10/129-10/24 від 15.10.2024 на суму 1748030,00 грн.</t>
    </r>
  </si>
  <si>
    <t>Договір № 60/10/130-10/24 від 15.10.2024  (2136,00-1780,00=356,00)</t>
  </si>
  <si>
    <t>Договір № 131-10/24 від 14.10.2024  (27470,00-20861,18=6608,82)</t>
  </si>
  <si>
    <r>
      <t xml:space="preserve">Здійснення технагляду на об’єкті: "Капітальний ремонт  ліфтів в житловому будинку, за адресою: </t>
    </r>
    <r>
      <rPr>
        <sz val="16"/>
        <color rgb="FFFF0000"/>
        <rFont val="Times New Roman"/>
        <family val="1"/>
        <charset val="204"/>
      </rPr>
      <t xml:space="preserve">б-р. Мрій, 2  </t>
    </r>
    <r>
      <rPr>
        <sz val="16"/>
        <rFont val="Times New Roman"/>
        <family val="1"/>
      </rPr>
      <t>(п.1,2) у м. Южноукраїнську Миколаївської області "</t>
    </r>
  </si>
  <si>
    <t>Послуги з розробки кошторисної документації та проведення експертної оцінки найпростішого укриття в закладі дошкільної освіти №2 "Ромашка" Южноукраїнської міської ради Миколаївської області</t>
  </si>
  <si>
    <t>Послуги з розробки кошторисної документації та проведення експертної оцінки найпростішого укриття в закладі дошкільної освіти №3 "Веселка" Южноукраїнської міської ради Миколаївської області</t>
  </si>
  <si>
    <t>Поточний ремонт найпростішого укриття в закладі дошкільної освіти №2 "Ромашка" Южноукраїнської міської ради Миколаївської області</t>
  </si>
  <si>
    <t>Поточний ремонт найпростішого укриття в закладі дошкільної освіти №3 Веселка" Южноукраїнської міської ради Миколаївської області</t>
  </si>
  <si>
    <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Шкільний,3 м.Южноукраїнська Миколаївської області (кошти на співфінансування 70% на 30%)</t>
    </r>
  </si>
  <si>
    <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м.Южноукраїнську Миколаївської області                      </t>
    </r>
    <r>
      <rPr>
        <i/>
        <sz val="16"/>
        <rFont val="Times New Roman"/>
        <family val="1"/>
        <charset val="204"/>
      </rPr>
      <t>(кошти на співфінансування 70% на 30%)</t>
    </r>
  </si>
  <si>
    <r>
      <t xml:space="preserve">РМР від 30.08.24 № 1897 Очікуєма вартість </t>
    </r>
    <r>
      <rPr>
        <sz val="16"/>
        <color rgb="FF0070C0"/>
        <rFont val="Times New Roman"/>
        <family val="1"/>
        <charset val="204"/>
      </rPr>
      <t xml:space="preserve">8361302,00 </t>
    </r>
    <r>
      <rPr>
        <sz val="16"/>
        <rFont val="Times New Roman"/>
        <family val="1"/>
      </rPr>
      <t>грн. Розпорядження КМУвід 13.08.2024 № 763-р (співфінансування: субвенція -</t>
    </r>
    <r>
      <rPr>
        <sz val="16"/>
        <color rgb="FF0070C0"/>
        <rFont val="Times New Roman"/>
        <family val="1"/>
        <charset val="204"/>
      </rPr>
      <t xml:space="preserve"> 5943600,00</t>
    </r>
    <r>
      <rPr>
        <sz val="16"/>
        <rFont val="Times New Roman"/>
        <family val="1"/>
      </rPr>
      <t xml:space="preserve"> грн./місцевий бюджет - </t>
    </r>
    <r>
      <rPr>
        <sz val="16"/>
        <color rgb="FF0070C0"/>
        <rFont val="Times New Roman"/>
        <family val="1"/>
        <charset val="204"/>
      </rPr>
      <t>2417702,0</t>
    </r>
    <r>
      <rPr>
        <sz val="16"/>
        <rFont val="Times New Roman"/>
        <family val="1"/>
      </rPr>
      <t xml:space="preserve">0 грн. </t>
    </r>
  </si>
  <si>
    <r>
      <t xml:space="preserve">Технічний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 xml:space="preserve">по бульвару Квітковий,5 м.Южноукраїнська Миколаївської області </t>
    </r>
  </si>
  <si>
    <r>
      <t xml:space="preserve">Авторський нагляд по об'єкту: 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Квітковий,5 м.Южноукраїнська Миколаївської області</t>
    </r>
  </si>
  <si>
    <r>
      <t xml:space="preserve">Авторський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 xml:space="preserve">Ліцею №2 </t>
    </r>
    <r>
      <rPr>
        <sz val="16"/>
        <rFont val="Times New Roman"/>
        <family val="1"/>
      </rPr>
      <t>по бульвару Шкільний, 3 м.Южноукраїнська Миколаївської області</t>
    </r>
  </si>
  <si>
    <r>
      <t xml:space="preserve">Технічний нагляд по об'єкту: 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</t>
    </r>
  </si>
  <si>
    <r>
      <t xml:space="preserve"> Очікуєма вартість </t>
    </r>
    <r>
      <rPr>
        <sz val="16"/>
        <color rgb="FFFF0000"/>
        <rFont val="Times New Roman"/>
        <family val="1"/>
        <charset val="204"/>
      </rPr>
      <t xml:space="preserve">2 064 988,00 </t>
    </r>
    <r>
      <rPr>
        <sz val="16"/>
        <rFont val="Times New Roman"/>
        <family val="1"/>
        <charset val="204"/>
      </rPr>
      <t xml:space="preserve">грн. Розпорядження КМУвід 13.08.2024 № 763-р, РМР №1927 від 26.09.2024 (субвенція -  </t>
    </r>
    <r>
      <rPr>
        <sz val="16"/>
        <color rgb="FFFF000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FF0000"/>
        <rFont val="Times New Roman"/>
        <family val="1"/>
        <charset val="204"/>
      </rPr>
      <t xml:space="preserve">619496,40 </t>
    </r>
    <r>
      <rPr>
        <sz val="16"/>
        <rFont val="Times New Roman"/>
        <family val="1"/>
        <charset val="204"/>
      </rPr>
      <t>грн.-КПКВКМБ 1511241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</si>
  <si>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>6690752,00</t>
    </r>
    <r>
      <rPr>
        <sz val="16"/>
        <rFont val="Times New Roman"/>
        <family val="1"/>
      </rPr>
      <t xml:space="preserve"> грн. Розпорядження КМУвід 13.08.2024 № 763-р (співфінансування: субвенція -</t>
    </r>
    <r>
      <rPr>
        <sz val="16"/>
        <color rgb="FFFF0000"/>
        <rFont val="Times New Roman"/>
        <family val="1"/>
        <charset val="204"/>
      </rPr>
      <t xml:space="preserve"> 4683526,40</t>
    </r>
    <r>
      <rPr>
        <sz val="16"/>
        <rFont val="Times New Roman"/>
        <family val="1"/>
      </rPr>
      <t xml:space="preserve"> грн./місцевий бюджет- </t>
    </r>
    <r>
      <rPr>
        <sz val="16"/>
        <color rgb="FFFF0000"/>
        <rFont val="Times New Roman"/>
        <family val="1"/>
        <charset val="204"/>
      </rPr>
      <t>2007225,60</t>
    </r>
    <r>
      <rPr>
        <sz val="16"/>
        <rFont val="Times New Roman"/>
        <family val="1"/>
      </rPr>
      <t xml:space="preserve"> грн.-КПКВКМБ 1511242 с.ф.)</t>
    </r>
  </si>
  <si>
    <r>
      <t xml:space="preserve">РМР від 30.08.24 № 1897 Очікуєма вартість </t>
    </r>
    <r>
      <rPr>
        <sz val="16"/>
        <color rgb="FFFF0000"/>
        <rFont val="Times New Roman"/>
        <family val="1"/>
        <charset val="204"/>
      </rPr>
      <t xml:space="preserve">6690752,00 </t>
    </r>
    <r>
      <rPr>
        <sz val="16"/>
        <rFont val="Times New Roman"/>
        <family val="1"/>
        <charset val="204"/>
      </rPr>
      <t xml:space="preserve">грн. Розпорядження КМУвід 13.08.2024 № 763-р (співфінансування: субвенція - </t>
    </r>
    <r>
      <rPr>
        <sz val="16"/>
        <color rgb="FFFF0000"/>
        <rFont val="Times New Roman"/>
        <family val="1"/>
        <charset val="204"/>
      </rPr>
      <t xml:space="preserve">4683526,40 </t>
    </r>
    <r>
      <rPr>
        <sz val="16"/>
        <rFont val="Times New Roman"/>
        <family val="1"/>
        <charset val="204"/>
      </rPr>
      <t xml:space="preserve">грн./місцевий бюджет- </t>
    </r>
    <r>
      <rPr>
        <sz val="16"/>
        <color rgb="FFFF0000"/>
        <rFont val="Times New Roman"/>
        <family val="1"/>
        <charset val="204"/>
      </rPr>
      <t xml:space="preserve">2007225,60 </t>
    </r>
    <r>
      <rPr>
        <sz val="16"/>
        <rFont val="Times New Roman"/>
        <family val="1"/>
        <charset val="204"/>
      </rPr>
      <t>грн.-КПКВКМБ 1511242 с.ф.)</t>
    </r>
  </si>
  <si>
    <t>Алла Крук</t>
  </si>
  <si>
    <t>Перенесено кошти в сумі 455 (8000+455=8455 з канцтовари)</t>
  </si>
  <si>
    <t>Підписка періодичних видань на 2025 рік.  "Ціноутворення у будівництві "</t>
  </si>
  <si>
    <t>Договір №29-2025/135-10/2024 від 28.10.2024 на суму 7800,00</t>
  </si>
  <si>
    <t>ДК 021:2015: 79980000-7</t>
  </si>
  <si>
    <t>ДК 021:2015"72320000-4</t>
  </si>
  <si>
    <t>Послуги з адміністрування (обслуговування) програмного забезпечення доступ до порталу  "Радник у сфері публічних закупівель"</t>
  </si>
  <si>
    <t>Договір №1111/134-10/24 від 28.10.2024 на суму 10536,00</t>
  </si>
  <si>
    <t>Договір №1000460496/136-10/24 від 28.10.2024 на суму 9240,00</t>
  </si>
  <si>
    <t>Послуги з доступу в он-лайн до електронних баз наукової та науково-технічної інформації, інформаційного ресурсу Держзакупівлі "Експертус"</t>
  </si>
  <si>
    <t xml:space="preserve">Послуги з  з адміністрування (обслуговування) програмного забезпечення програмної продукції ІДС "БУДСТАНДАРТ"" </t>
  </si>
  <si>
    <t>Договір №439/137-10/2024 від 28.10.2024 на суму 4800,00</t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</si>
  <si>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області"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</si>
  <si>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>Ліцею №3</t>
    </r>
    <r>
      <rPr>
        <sz val="16"/>
        <rFont val="Times New Roman"/>
        <family val="1"/>
      </rPr>
      <t xml:space="preserve"> по бульвару Квітковий, 5 м.Южноукраїнська Миколаївської області (за рахунок субвенції,)</t>
    </r>
  </si>
  <si>
    <r>
      <t xml:space="preserve"> </t>
    </r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"Капітальний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 по</t>
    </r>
    <r>
      <rPr>
        <sz val="16"/>
        <rFont val="Times New Roman"/>
        <family val="1"/>
      </rPr>
      <t xml:space="preserve"> бульвару Шкільний, 3 м.Южноукраїнська Миколаївської області (за рахунок субвенції)</t>
    </r>
  </si>
  <si>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FF0000"/>
        <rFont val="Times New Roman"/>
        <family val="1"/>
        <charset val="204"/>
      </rPr>
      <t>Ліцею №2</t>
    </r>
    <r>
      <rPr>
        <sz val="16"/>
        <rFont val="Times New Roman"/>
        <family val="1"/>
      </rPr>
      <t xml:space="preserve"> по бульвару Шкільний, 3 м.Южноукраїнська Миколаївської області (за рахунок субвенції)</t>
    </r>
  </si>
  <si>
    <r>
      <rPr>
        <sz val="16"/>
        <color rgb="FF0070C0"/>
        <rFont val="Times New Roman"/>
        <family val="1"/>
        <charset val="204"/>
      </rPr>
      <t xml:space="preserve">Придбання обладнання по об’єкту: </t>
    </r>
    <r>
      <rPr>
        <sz val="16"/>
        <rFont val="Times New Roman"/>
        <family val="1"/>
      </rPr>
      <t xml:space="preserve">Капітальний ремонт їдальні та харчоблоку </t>
    </r>
    <r>
      <rPr>
        <sz val="16"/>
        <color rgb="FF0070C0"/>
        <rFont val="Times New Roman"/>
        <family val="1"/>
        <charset val="204"/>
      </rPr>
      <t xml:space="preserve">Ліцею №3 </t>
    </r>
    <r>
      <rPr>
        <sz val="16"/>
        <rFont val="Times New Roman"/>
        <family val="1"/>
      </rPr>
      <t>по бульвару Квітковий, 5 м.Южноукраїнська Миколаївської області (за рахунок субвенції.</t>
    </r>
  </si>
  <si>
    <t>Вивільнено кошти в сумі 25000000,00 грн.згідно Рішення ЮМР від 30.10.2024      №1968</t>
  </si>
  <si>
    <r>
      <t xml:space="preserve">Виділені кошти в сумі 249685,00 грн. рішенням сесії від 23.05.2024 №1749 </t>
    </r>
    <r>
      <rPr>
        <b/>
        <sz val="16"/>
        <rFont val="Times New Roman"/>
        <family val="1"/>
        <charset val="204"/>
      </rPr>
      <t xml:space="preserve">Договір № 101-08/24 від 13.08.2024 на суму 247513,00 грн. </t>
    </r>
    <r>
      <rPr>
        <b/>
        <sz val="16"/>
        <color rgb="FFFF0000"/>
        <rFont val="Times New Roman"/>
        <family val="1"/>
        <charset val="204"/>
      </rPr>
      <t>(15.10.2024  Договір розірваний з КП ЖЕО)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>договір №138-11/24</t>
    </r>
    <r>
      <rPr>
        <sz val="16"/>
        <rFont val="Times New Roman"/>
        <family val="1"/>
        <charset val="204"/>
      </rPr>
      <t xml:space="preserve"> від 06.11.2024 на суму 247513 грн.</t>
    </r>
  </si>
  <si>
    <t>Розробка проектно-кошторисної документації та проведення експертизи на об’єкт: "Реконструкція нежитлового приміщення №6-А під житлові квартири за адресою: вул. Європейська, буд.6, м. Южноукраїнськ, Вознесеннський район,Миколаївська область"</t>
  </si>
  <si>
    <t xml:space="preserve">Рішення сесії ЮМР від 07.11.2024 року №1972.  </t>
  </si>
  <si>
    <r>
      <t xml:space="preserve">  РМР від 25.07.2024 №1864,                                                                   </t>
    </r>
    <r>
      <rPr>
        <sz val="16"/>
        <color rgb="FFFF0000"/>
        <rFont val="Times New Roman"/>
        <family val="1"/>
        <charset val="204"/>
      </rPr>
      <t xml:space="preserve">РМР від 26.09.2024 № 1927 (7201420,00-3500000,00=3701420,00)                                          </t>
    </r>
    <r>
      <rPr>
        <sz val="16"/>
        <rFont val="Times New Roman"/>
        <family val="1"/>
        <charset val="204"/>
      </rPr>
      <t>Знято кошти в сумі 3701420,00 грн. згідно рішення сесії ЮМР від 07.11.2024 року №1972</t>
    </r>
  </si>
  <si>
    <t>Знято кошти в сумі 350000,00 грн. згідно рішення сесії ЮМР від 07.11.2024 року №1972</t>
  </si>
  <si>
    <r>
      <rPr>
        <b/>
        <sz val="16"/>
        <rFont val="Times New Roman"/>
        <family val="1"/>
        <charset val="204"/>
      </rPr>
      <t>Очікуєма вартість 5108584,00 грн</t>
    </r>
    <r>
      <rPr>
        <sz val="16"/>
        <rFont val="Times New Roman"/>
        <family val="1"/>
        <charset val="204"/>
      </rPr>
      <t xml:space="preserve">    Виконання заходів за рахунок цільових фондів, утворених ВРУ та АРК ОМС, згідно Рішення ЮМР від 27.06.2024        №1839    (виділені кошти  у сумі 382348,00 та 4726236,00 по КПКВКМБ 1516011 с.ф.                                           (4726236 +382348=5108584,00)  </t>
    </r>
    <r>
      <rPr>
        <sz val="16"/>
        <color rgb="FFFF0000"/>
        <rFont val="Times New Roman"/>
        <family val="1"/>
        <charset val="204"/>
      </rPr>
      <t>Знято кошти в сумі 382348,00 грн. згідно рішення сесії ЮМР від 07.11.2024 року №1972</t>
    </r>
  </si>
  <si>
    <r>
      <rPr>
        <b/>
        <sz val="16"/>
        <rFont val="Times New Roman"/>
        <family val="1"/>
        <charset val="204"/>
      </rPr>
      <t xml:space="preserve">Очікуєма вартість 5108584,00 </t>
    </r>
    <r>
      <rPr>
        <sz val="16"/>
        <rFont val="Times New Roman"/>
        <family val="1"/>
        <charset val="204"/>
      </rPr>
      <t xml:space="preserve">грн            .згідно Рішення ЮМР від 27.06.2024        №1839 (99% співфінансування) (виділені кошти  у сумі 382348,00) та 4726236,00 по КПКВКМБ 1516011 с.ф.(4726236 +382348=5108584,00) </t>
    </r>
    <r>
      <rPr>
        <sz val="16"/>
        <color rgb="FFFF0000"/>
        <rFont val="Times New Roman"/>
        <family val="1"/>
        <charset val="204"/>
      </rPr>
      <t>Знято кошти в сумі 4726236,00 грн. згідно рішення сесії ЮМР від 07.11.2024 року №1972</t>
    </r>
  </si>
  <si>
    <t>Знято кошти в сумі 3000000,00 грн. згідно рішення сесії ЮМР від 07.11.2024 року №1972</t>
  </si>
  <si>
    <r>
      <t xml:space="preserve">Договір №19/91-07/24 від 29.07.2024 року на суму 30790,00 грн.   </t>
    </r>
    <r>
      <rPr>
        <b/>
        <sz val="16"/>
        <color rgb="FFFF0000"/>
        <rFont val="Times New Roman"/>
        <family val="1"/>
        <charset val="204"/>
      </rPr>
      <t>Економія - 1976147,80 грн.</t>
    </r>
    <r>
      <rPr>
        <b/>
        <sz val="16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>(Знято 1000000,00 грн. рішення сесії від 07.11.2024 №1972)</t>
    </r>
  </si>
  <si>
    <t>Знято кошти в сумі 3000,00 грн. відпала потреба в закупівлі</t>
  </si>
  <si>
    <t>Знято кошти в сумі 1222,00 грн. відпала потреба в закупівлі</t>
  </si>
  <si>
    <t>Знято кошти в сумі 3672,00 грн. відпала потреба в закупівлі</t>
  </si>
  <si>
    <t>Договір №142-11/24 від 13.11.2024 на суму 16000,00 грн.</t>
  </si>
  <si>
    <t xml:space="preserve">Послуги з використання програмного продукту, комплект АЛЛО PRO-доступ у електронній формі" </t>
  </si>
  <si>
    <t xml:space="preserve">Плата за послуги із страхування орендованого приміщення №85 за адресою:вул. Європейська,23  </t>
  </si>
  <si>
    <t xml:space="preserve">Плата за послуги із страхування орендованих приміщень №№24,87,88,89 за адресою:вул. Європейська,23  </t>
  </si>
  <si>
    <t xml:space="preserve">Плата за послуги із страхування орендованих приміщення №86,86а за адресою:вул. Європейська,23  </t>
  </si>
  <si>
    <t>Договір №FO-02155991-145-11-24 від 13.11.2024 на суму 350,08 грн.</t>
  </si>
  <si>
    <t>Договір №FO-02156099-143-11-24 від 13.11.2024 на суму 350,01 грн.</t>
  </si>
  <si>
    <t>Договір №FO-02156180-144-11-24 від 13.11.2024 на суму 350,02 грн.</t>
  </si>
  <si>
    <r>
      <rPr>
        <b/>
        <sz val="16"/>
        <rFont val="Times New Roman"/>
        <family val="1"/>
        <charset val="204"/>
      </rPr>
      <t>Договір №105-08/24 від 19.08.2024 року на суму 3560,00</t>
    </r>
    <r>
      <rPr>
        <sz val="16"/>
        <rFont val="Times New Roman"/>
        <family val="1"/>
        <charset val="204"/>
      </rPr>
      <t xml:space="preserve"> Залишок коштів 4272-3560=712,00 </t>
    </r>
    <r>
      <rPr>
        <sz val="16"/>
        <color rgb="FFFF0000"/>
        <rFont val="Times New Roman"/>
        <family val="1"/>
        <charset val="204"/>
      </rPr>
      <t xml:space="preserve">Договір розірваний. </t>
    </r>
    <r>
      <rPr>
        <sz val="16"/>
        <rFont val="Times New Roman"/>
        <family val="1"/>
        <charset val="204"/>
      </rPr>
      <t xml:space="preserve">Укладено договір </t>
    </r>
    <r>
      <rPr>
        <b/>
        <sz val="16"/>
        <rFont val="Times New Roman"/>
        <family val="1"/>
        <charset val="204"/>
      </rPr>
      <t xml:space="preserve">№140-11/24 </t>
    </r>
    <r>
      <rPr>
        <sz val="16"/>
        <rFont val="Times New Roman"/>
        <family val="1"/>
        <charset val="204"/>
      </rPr>
      <t>від 07.11.2024 на суму 3560,00 грн.</t>
    </r>
  </si>
  <si>
    <r>
      <t xml:space="preserve">Рішення сесії ЮМР від 28.03.2024 року №1666 </t>
    </r>
    <r>
      <rPr>
        <b/>
        <sz val="16"/>
        <color theme="1"/>
        <rFont val="Times New Roman"/>
        <family val="1"/>
        <charset val="204"/>
      </rPr>
      <t>Договір №84-06/24</t>
    </r>
    <r>
      <rPr>
        <sz val="16"/>
        <color theme="1"/>
        <rFont val="Times New Roman"/>
        <family val="1"/>
        <charset val="204"/>
      </rPr>
      <t xml:space="preserve"> від 28.06.2024 року на суму 420000,00 грн. розірваний19.09.2024 року. Укладено </t>
    </r>
    <r>
      <rPr>
        <b/>
        <sz val="16"/>
        <color theme="1"/>
        <rFont val="Times New Roman"/>
        <family val="1"/>
        <charset val="204"/>
      </rPr>
      <t xml:space="preserve">Договір №141-11/24 </t>
    </r>
    <r>
      <rPr>
        <sz val="16"/>
        <color theme="1"/>
        <rFont val="Times New Roman"/>
        <family val="1"/>
        <charset val="204"/>
      </rPr>
      <t>від 12.11.2024 року на суму 414363,83 грн.</t>
    </r>
    <r>
      <rPr>
        <sz val="16"/>
        <color rgb="FFFF0000"/>
        <rFont val="Times New Roman"/>
        <family val="1"/>
        <charset val="204"/>
      </rPr>
      <t xml:space="preserve"> (Економія 450000-414363,83=35636,17 грн.)</t>
    </r>
  </si>
  <si>
    <t>Послуги з навчання. Тематика :"Складання кошторисної документації з використанням програми АВК"</t>
  </si>
  <si>
    <t>5800 -5390=410,00</t>
  </si>
  <si>
    <r>
      <rPr>
        <b/>
        <sz val="16"/>
        <rFont val="Times New Roman"/>
        <family val="1"/>
        <charset val="204"/>
      </rPr>
      <t>Договір №КС/О-22675/148-11/24</t>
    </r>
    <r>
      <rPr>
        <sz val="16"/>
        <rFont val="Times New Roman"/>
        <family val="1"/>
      </rPr>
      <t xml:space="preserve"> від 13.11.2024 на суму 5390,00 грн.</t>
    </r>
  </si>
  <si>
    <r>
      <rPr>
        <sz val="16"/>
        <color rgb="FFFF0000"/>
        <rFont val="Times New Roman"/>
        <family val="1"/>
        <charset val="204"/>
      </rPr>
      <t>Економія 64388,98-10500=53888,98 грн.</t>
    </r>
    <r>
      <rPr>
        <sz val="16"/>
        <rFont val="Times New Roman"/>
        <family val="1"/>
      </rPr>
      <t xml:space="preserve"> </t>
    </r>
    <r>
      <rPr>
        <b/>
        <sz val="16"/>
        <rFont val="Times New Roman"/>
        <family val="1"/>
        <charset val="204"/>
      </rPr>
      <t xml:space="preserve">Договір №149-11/24 </t>
    </r>
    <r>
      <rPr>
        <sz val="16"/>
        <rFont val="Times New Roman"/>
        <family val="1"/>
      </rPr>
      <t>від 13.11.2024 року на суму 10500,00 грн.</t>
    </r>
  </si>
  <si>
    <r>
      <rPr>
        <sz val="16"/>
        <color rgb="FFFF0000"/>
        <rFont val="Times New Roman"/>
        <family val="1"/>
        <charset val="204"/>
      </rPr>
      <t xml:space="preserve">Економія коштів 174936,64- 2723,13=172213,51 </t>
    </r>
    <r>
      <rPr>
        <b/>
        <sz val="16"/>
        <rFont val="Times New Roman"/>
        <family val="1"/>
        <charset val="204"/>
      </rPr>
      <t>Договір №150-11/24</t>
    </r>
    <r>
      <rPr>
        <sz val="16"/>
        <rFont val="Times New Roman"/>
        <family val="1"/>
      </rPr>
      <t xml:space="preserve"> від 13.11.2024 на суму 2723,13 грн.</t>
    </r>
  </si>
  <si>
    <r>
      <rPr>
        <b/>
        <sz val="16"/>
        <rFont val="Times New Roman"/>
        <family val="1"/>
      </rPr>
      <t xml:space="preserve">Очікувана вартість:   </t>
    </r>
    <r>
      <rPr>
        <b/>
        <sz val="16"/>
        <color rgb="FFFF0000"/>
        <rFont val="Times New Roman"/>
        <family val="1"/>
        <charset val="204"/>
      </rPr>
      <t xml:space="preserve">236908,80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 </t>
    </r>
    <r>
      <rPr>
        <sz val="16"/>
        <color rgb="FFFF0000"/>
        <rFont val="Times New Roman"/>
        <family val="1"/>
        <charset val="204"/>
      </rPr>
      <t xml:space="preserve">225063,36 </t>
    </r>
    <r>
      <rPr>
        <sz val="16"/>
        <rFont val="Times New Roman"/>
        <family val="1"/>
      </rPr>
      <t xml:space="preserve">грн.(кошти ОТГ)                5%   - </t>
    </r>
    <r>
      <rPr>
        <sz val="16"/>
        <color rgb="FFFF0000"/>
        <rFont val="Times New Roman"/>
        <family val="1"/>
        <charset val="204"/>
      </rPr>
      <t xml:space="preserve">  11845,44</t>
    </r>
    <r>
      <rPr>
        <sz val="16"/>
        <rFont val="Times New Roman"/>
        <family val="1"/>
      </rPr>
      <t xml:space="preserve"> грн.   (кошти управителя/ОСББ)  </t>
    </r>
    <r>
      <rPr>
        <b/>
        <sz val="16"/>
        <rFont val="Times New Roman"/>
        <family val="1"/>
        <charset val="204"/>
      </rPr>
      <t xml:space="preserve">Договір № 147-11/24 </t>
    </r>
    <r>
      <rPr>
        <sz val="16"/>
        <rFont val="Times New Roman"/>
        <family val="1"/>
      </rPr>
      <t>від 13.11.2024 сума 229844,58 (95%-218352,35,5%-11492,23)</t>
    </r>
  </si>
  <si>
    <r>
      <t xml:space="preserve">Відновлено фінансування РМР №1569 від 30.01.2024, </t>
    </r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830511,60</t>
    </r>
    <r>
      <rPr>
        <b/>
        <sz val="16"/>
        <rFont val="Times New Roman"/>
        <family val="1"/>
      </rPr>
      <t xml:space="preserve"> </t>
    </r>
    <r>
      <rPr>
        <sz val="16"/>
        <rFont val="Times New Roman"/>
        <family val="1"/>
      </rPr>
      <t xml:space="preserve">                                                    95%  - </t>
    </r>
    <r>
      <rPr>
        <sz val="16"/>
        <color rgb="FFFF0000"/>
        <rFont val="Times New Roman"/>
        <family val="1"/>
        <charset val="204"/>
      </rPr>
      <t>788986,02</t>
    </r>
    <r>
      <rPr>
        <sz val="16"/>
        <rFont val="Times New Roman"/>
        <family val="1"/>
      </rPr>
      <t xml:space="preserve"> грн.(кошти ОТГ)                5%   -  </t>
    </r>
    <r>
      <rPr>
        <sz val="16"/>
        <color rgb="FFFF0000"/>
        <rFont val="Times New Roman"/>
        <family val="1"/>
        <charset val="204"/>
      </rPr>
      <t xml:space="preserve">41525,58 </t>
    </r>
    <r>
      <rPr>
        <sz val="16"/>
        <rFont val="Times New Roman"/>
        <family val="1"/>
      </rPr>
      <t xml:space="preserve">грн.   (кошти управителя/ОСББ) </t>
    </r>
    <r>
      <rPr>
        <b/>
        <sz val="16"/>
        <rFont val="Times New Roman"/>
        <family val="1"/>
        <charset val="204"/>
      </rPr>
      <t>Договір №139-11/24</t>
    </r>
    <r>
      <rPr>
        <sz val="16"/>
        <rFont val="Times New Roman"/>
        <family val="1"/>
      </rPr>
      <t xml:space="preserve"> від 07.11.2024 року на суму 793039,12 грн. (95%-753387,16грн., 5%-39651,96 грн.</t>
    </r>
  </si>
  <si>
    <r>
      <rPr>
        <b/>
        <sz val="16"/>
        <rFont val="Times New Roman"/>
        <family val="1"/>
        <charset val="204"/>
      </rPr>
      <t xml:space="preserve">Договір № 104-08/24 від 19.08.2024 на суму 2993,93  </t>
    </r>
    <r>
      <rPr>
        <sz val="16"/>
        <rFont val="Times New Roman"/>
        <family val="1"/>
        <charset val="204"/>
      </rPr>
      <t xml:space="preserve">Залишок коштів 3400-2993,93= 406,07 </t>
    </r>
    <r>
      <rPr>
        <sz val="16"/>
        <color rgb="FFFF0000"/>
        <rFont val="Times New Roman"/>
        <family val="1"/>
        <charset val="204"/>
      </rPr>
      <t xml:space="preserve">Договір розірваний.                                            </t>
    </r>
    <r>
      <rPr>
        <sz val="16"/>
        <rFont val="Times New Roman"/>
        <family val="1"/>
        <charset val="204"/>
      </rPr>
      <t xml:space="preserve">Укладено </t>
    </r>
    <r>
      <rPr>
        <b/>
        <sz val="16"/>
        <rFont val="Times New Roman"/>
        <family val="1"/>
        <charset val="204"/>
      </rPr>
      <t xml:space="preserve">договір №146-11/24 </t>
    </r>
    <r>
      <rPr>
        <sz val="16"/>
        <rFont val="Times New Roman"/>
        <family val="1"/>
        <charset val="204"/>
      </rPr>
      <t xml:space="preserve">від 13.11.2024 на суму 3300,00 грн.                        </t>
    </r>
  </si>
  <si>
    <r>
      <rPr>
        <b/>
        <sz val="16"/>
        <rFont val="Times New Roman"/>
        <family val="1"/>
        <charset val="204"/>
      </rPr>
      <t>Очікуєма вартість</t>
    </r>
    <r>
      <rPr>
        <b/>
        <sz val="16"/>
        <color rgb="FF0070C0"/>
        <rFont val="Times New Roman"/>
        <family val="1"/>
        <charset val="204"/>
      </rPr>
      <t xml:space="preserve"> 6 249 377,00</t>
    </r>
    <r>
      <rPr>
        <b/>
        <sz val="16"/>
        <rFont val="Times New Roman"/>
        <family val="1"/>
        <charset val="204"/>
      </rPr>
      <t xml:space="preserve"> грн.</t>
    </r>
    <r>
      <rPr>
        <sz val="16"/>
        <rFont val="Times New Roman"/>
        <family val="1"/>
      </rPr>
      <t xml:space="preserve"> Розпорядження КМУвід 13.08.2024 № 763-р (субвенція - </t>
    </r>
    <r>
      <rPr>
        <sz val="16"/>
        <color rgb="FF0070C0"/>
        <rFont val="Times New Roman"/>
        <family val="1"/>
        <charset val="204"/>
      </rPr>
      <t>4374563,90</t>
    </r>
    <r>
      <rPr>
        <sz val="16"/>
        <rFont val="Times New Roman"/>
        <family val="1"/>
      </rPr>
      <t xml:space="preserve"> грн./місцевий бюджет -</t>
    </r>
    <r>
      <rPr>
        <sz val="16"/>
        <color rgb="FF0070C0"/>
        <rFont val="Times New Roman"/>
        <family val="1"/>
        <charset val="204"/>
      </rPr>
      <t xml:space="preserve"> 1874813,10</t>
    </r>
    <r>
      <rPr>
        <sz val="16"/>
        <rFont val="Times New Roman"/>
        <family val="1"/>
      </rPr>
      <t xml:space="preserve"> грн.-КПКВКМБ 1511241 с.ф.),      РМР №1927 від 26.09.2024                          </t>
    </r>
  </si>
  <si>
    <r>
      <rPr>
        <b/>
        <sz val="16"/>
        <rFont val="Times New Roman"/>
        <family val="1"/>
        <charset val="204"/>
      </rPr>
      <t xml:space="preserve"> Очікуєма вартість </t>
    </r>
    <r>
      <rPr>
        <b/>
        <sz val="16"/>
        <color rgb="FF0070C0"/>
        <rFont val="Times New Roman"/>
        <family val="1"/>
        <charset val="204"/>
      </rPr>
      <t>2 064 988,00 г</t>
    </r>
    <r>
      <rPr>
        <b/>
        <sz val="16"/>
        <rFont val="Times New Roman"/>
        <family val="1"/>
        <charset val="204"/>
      </rPr>
      <t>рн</t>
    </r>
    <r>
      <rPr>
        <sz val="16"/>
        <rFont val="Times New Roman"/>
        <family val="1"/>
        <charset val="204"/>
      </rPr>
      <t xml:space="preserve">. Розпорядження КМУвід 13.08.2024 № 763-р, РМР №1927 від 26.09.2024 (субвенція -  </t>
    </r>
    <r>
      <rPr>
        <sz val="16"/>
        <color rgb="FF0070C0"/>
        <rFont val="Times New Roman"/>
        <family val="1"/>
        <charset val="204"/>
      </rPr>
      <t xml:space="preserve">1445491,60 </t>
    </r>
    <r>
      <rPr>
        <sz val="16"/>
        <rFont val="Times New Roman"/>
        <family val="1"/>
        <charset val="204"/>
      </rPr>
      <t xml:space="preserve">грн./місцевий бюджет - </t>
    </r>
    <r>
      <rPr>
        <sz val="16"/>
        <color rgb="FF0070C0"/>
        <rFont val="Times New Roman"/>
        <family val="1"/>
        <charset val="204"/>
      </rPr>
      <t>619496,40</t>
    </r>
    <r>
      <rPr>
        <sz val="16"/>
        <rFont val="Times New Roman"/>
        <family val="1"/>
        <charset val="204"/>
      </rPr>
      <t xml:space="preserve"> грн.-КПКВКМБ 1511241 с.ф.)                  Оголошується вдруге</t>
    </r>
  </si>
  <si>
    <r>
      <t xml:space="preserve"> </t>
    </r>
    <r>
      <rPr>
        <b/>
        <sz val="16"/>
        <rFont val="Times New Roman"/>
        <family val="1"/>
        <charset val="204"/>
      </rPr>
      <t>Очікуєма вартість 2 064 988,00 грн.</t>
    </r>
    <r>
      <rPr>
        <sz val="16"/>
        <rFont val="Times New Roman"/>
        <family val="1"/>
      </rPr>
      <t xml:space="preserve"> Розпорядження КМУвід 13.08.2024 № 763-р, РМР №1927 від 26.09.2024 (субвенція -  1445491,60 грн./місцевий бюджет - 619496,40 грн.-КПКВКМБ 1511241 с.ф.)           Оголошується вдруге</t>
    </r>
  </si>
  <si>
    <r>
      <rPr>
        <b/>
        <sz val="16"/>
        <rFont val="Times New Roman"/>
        <family val="1"/>
      </rPr>
      <t xml:space="preserve">Очікуваєма вартість:  </t>
    </r>
    <r>
      <rPr>
        <b/>
        <sz val="16"/>
        <color rgb="FFFF0000"/>
        <rFont val="Times New Roman"/>
        <family val="1"/>
        <charset val="204"/>
      </rPr>
      <t xml:space="preserve"> 487 424,40 </t>
    </r>
    <r>
      <rPr>
        <b/>
        <sz val="16"/>
        <rFont val="Times New Roman"/>
        <family val="1"/>
      </rPr>
      <t xml:space="preserve">  </t>
    </r>
    <r>
      <rPr>
        <sz val="16"/>
        <rFont val="Times New Roman"/>
        <family val="1"/>
      </rPr>
      <t xml:space="preserve">                        95%  -</t>
    </r>
    <r>
      <rPr>
        <sz val="16"/>
        <color rgb="FFFF0000"/>
        <rFont val="Times New Roman"/>
        <family val="1"/>
        <charset val="204"/>
      </rPr>
      <t xml:space="preserve">463053,18 </t>
    </r>
    <r>
      <rPr>
        <sz val="16"/>
        <rFont val="Times New Roman"/>
        <family val="1"/>
      </rPr>
      <t xml:space="preserve">грн.(кошти ОТГ)                   5%   -   </t>
    </r>
    <r>
      <rPr>
        <sz val="16"/>
        <color rgb="FFFF0000"/>
        <rFont val="Times New Roman"/>
        <family val="1"/>
        <charset val="204"/>
      </rPr>
      <t xml:space="preserve">24371,22 </t>
    </r>
    <r>
      <rPr>
        <sz val="16"/>
        <rFont val="Times New Roman"/>
        <family val="1"/>
      </rPr>
      <t>грн.   (кошти управителя/ОСББ)  Всьог кошти МТГ - 518530,00 грн Оголошується вдруге</t>
    </r>
  </si>
  <si>
    <t>Придбання печаток та штампів</t>
  </si>
  <si>
    <t>Договір №153-11/24 від 21.11.2024 на суму 1890,00</t>
  </si>
  <si>
    <t>Договір №152-11/24 від 21.11.2024 на суму 7471,00</t>
  </si>
  <si>
    <r>
      <t xml:space="preserve">Згідно Рішення ЮМР від 28.03.2024 року №1666                                              </t>
    </r>
    <r>
      <rPr>
        <b/>
        <sz val="16"/>
        <rFont val="Times New Roman"/>
        <family val="1"/>
        <charset val="204"/>
      </rPr>
      <t xml:space="preserve">Договір №20/88-07/24 від 10.07.2024 року на суму 32411,00 грн.               </t>
    </r>
    <r>
      <rPr>
        <sz val="16"/>
        <color rgb="FFFF0000"/>
        <rFont val="Times New Roman"/>
        <family val="1"/>
        <charset val="204"/>
      </rPr>
      <t xml:space="preserve">                                Економія 35000-32411+5000-6900 = 689,00</t>
    </r>
  </si>
  <si>
    <r>
      <t xml:space="preserve">Згідно Рішення ЮМР від 28.03.2024 року №1666 та листа УБР №810 від 20.11.2024 добавлено 5000,00 грн. </t>
    </r>
    <r>
      <rPr>
        <b/>
        <sz val="16"/>
        <rFont val="Times New Roman"/>
        <family val="1"/>
        <charset val="204"/>
      </rPr>
      <t>Договір №154-11/204 від 21.11.2024 на суму 6900,00 грн.</t>
    </r>
  </si>
  <si>
    <t>ДК 021:2015: 42512200-0</t>
  </si>
  <si>
    <t>Придбання кондиціонера</t>
  </si>
  <si>
    <t>Договір №155-11/24 від 26.11.2024 на суму 20500,00 грн.</t>
  </si>
  <si>
    <r>
      <t>48000,00-13662,24=</t>
    </r>
    <r>
      <rPr>
        <b/>
        <sz val="16"/>
        <rFont val="Times New Roman"/>
        <family val="1"/>
        <charset val="204"/>
      </rPr>
      <t>34337,76 -</t>
    </r>
    <r>
      <rPr>
        <sz val="16"/>
        <rFont val="Times New Roman"/>
        <family val="1"/>
        <charset val="204"/>
      </rPr>
      <t>7016,00=</t>
    </r>
    <r>
      <rPr>
        <b/>
        <sz val="16"/>
        <color rgb="FFFF0000"/>
        <rFont val="Times New Roman"/>
        <family val="1"/>
        <charset val="204"/>
      </rPr>
      <t>27321,76 -455=26866,76-1890=24976,76 -7471=17505,76-17500=5,76</t>
    </r>
  </si>
  <si>
    <t>Залишок коштів в сумі - 1037,00-583=454,00</t>
  </si>
  <si>
    <t>Послуги з поточного ремонту та обслуговування комп’ютерної та організаційної техніки</t>
  </si>
  <si>
    <t xml:space="preserve">Договір №156-11/24 від 26.11.2024 року на суму 11300,00 грн. </t>
  </si>
  <si>
    <t>Залишок коштів в сумі - 10007,74- 5998,32= 4009,42 грн -3000,00=1009,42</t>
  </si>
  <si>
    <t>Договір №157-11/24 від 26.11.2024 на суму 99500,00 грн.                                                      Економія 173844-99500=74344,00</t>
  </si>
  <si>
    <t>Договір №158-11/24 від 26.11.2024 на суму 39160,00 грн.                                                      Економія 46992-39160=7832,00</t>
  </si>
  <si>
    <r>
      <t xml:space="preserve">Згідно Рішення ЮМР від 28.03.2024 року №1666                                                                      </t>
    </r>
    <r>
      <rPr>
        <b/>
        <sz val="16"/>
        <rFont val="Times New Roman"/>
        <family val="1"/>
        <charset val="204"/>
      </rPr>
      <t>Договір №71-04/24</t>
    </r>
    <r>
      <rPr>
        <sz val="16"/>
        <rFont val="Times New Roman"/>
        <family val="1"/>
        <charset val="204"/>
      </rPr>
      <t xml:space="preserve"> від 29.04.2024 року на суму 90320,04 грн.                                                      Економія 136012-90320,04= </t>
    </r>
    <r>
      <rPr>
        <sz val="16"/>
        <color rgb="FFFF0000"/>
        <rFont val="Times New Roman"/>
        <family val="1"/>
        <charset val="204"/>
      </rPr>
      <t>45691,96</t>
    </r>
  </si>
  <si>
    <r>
      <t xml:space="preserve"> Річний  план  закупівель  на 2024 рік зі змінами  від</t>
    </r>
    <r>
      <rPr>
        <b/>
        <sz val="16"/>
        <color rgb="FFFF0000"/>
        <rFont val="Times New Roman"/>
        <family val="1"/>
        <charset val="204"/>
      </rPr>
      <t xml:space="preserve">  04.12.2024</t>
    </r>
  </si>
  <si>
    <r>
      <t xml:space="preserve">Рішення ЮМР №1666 від 28.03.2024 року.  </t>
    </r>
    <r>
      <rPr>
        <b/>
        <sz val="16"/>
        <rFont val="Times New Roman"/>
        <family val="1"/>
        <charset val="204"/>
      </rPr>
      <t xml:space="preserve">Договір №79-06/24 </t>
    </r>
    <r>
      <rPr>
        <sz val="16"/>
        <rFont val="Times New Roman"/>
        <family val="1"/>
      </rPr>
      <t xml:space="preserve">від 14.06.2024 на суму 99600,00 грн. (залишок коштів 351162- 99600= </t>
    </r>
    <r>
      <rPr>
        <sz val="16"/>
        <color rgb="FFFF0000"/>
        <rFont val="Times New Roman"/>
        <family val="1"/>
        <charset val="204"/>
      </rPr>
      <t>251162,00)</t>
    </r>
  </si>
  <si>
    <r>
      <t xml:space="preserve">згідно Рішення ЮМР від 30.01.2024        №1569 </t>
    </r>
    <r>
      <rPr>
        <sz val="16"/>
        <color rgb="FF0070C0"/>
        <rFont val="Times New Roman"/>
        <family val="1"/>
        <charset val="204"/>
      </rPr>
      <t>Вивільнено кошти  в сумі 237000,00 за рішенням сесії від 28.11.2024 року №2074</t>
    </r>
  </si>
  <si>
    <t>Придбання ноутбука</t>
  </si>
  <si>
    <t>Придбання зарядних станцій (2 шт.)</t>
  </si>
  <si>
    <t>ДК 021:2015: 30210000-4</t>
  </si>
  <si>
    <t>ДК 021:2015: 31430000-9</t>
  </si>
  <si>
    <t>Технічне обстеження будівлі фельдшерсько-акушерського пункту в с. Панкратове, Вознесенського району, Миколаївської області</t>
  </si>
  <si>
    <t>ДК 021:2015: 71631300-3</t>
  </si>
  <si>
    <r>
      <t xml:space="preserve">згідно Рішення ЮМР від 28.03.2024        №1666 </t>
    </r>
    <r>
      <rPr>
        <sz val="16"/>
        <color rgb="FF0070C0"/>
        <rFont val="Times New Roman"/>
        <family val="1"/>
        <charset val="204"/>
      </rPr>
      <t xml:space="preserve">Вивільнено кошти в сумі 5 600 000,00 грн. за рішенням сесії від 28.11.2024 року №2074 </t>
    </r>
  </si>
  <si>
    <t xml:space="preserve">Вивільнено кошти в сумі 38399,00 грн. за рішенням сесії від 28.11.2024 року №2074 </t>
  </si>
  <si>
    <t xml:space="preserve">Вивільнено кошти в сумі 908770,38 грн. за рішенням сесії від 28.11.2024 року №2074 </t>
  </si>
  <si>
    <t xml:space="preserve">Вивільнено кошти в сумі 11630,62 грн. за рішенням сесії від 28.11.2024 року №2074 </t>
  </si>
  <si>
    <r>
      <t xml:space="preserve">Відновлено фінансування РМР №1569 від 30.01.2024, </t>
    </r>
    <r>
      <rPr>
        <b/>
        <sz val="14"/>
        <rFont val="Times New Roman"/>
        <family val="1"/>
      </rPr>
      <t>Очікувана вартість:  454568,40 грн</t>
    </r>
    <r>
      <rPr>
        <sz val="14"/>
        <rFont val="Times New Roman"/>
        <family val="1"/>
      </rPr>
      <t xml:space="preserve">.                                                               95%  - 431839,98 грн.(кошти МТГ)                5%   -  22728,42 грн.   (кошти управителя/ОСББ) (добавлені кошти з ліфти вул. Європейська 33б в сумі 37237,00)  </t>
    </r>
    <r>
      <rPr>
        <sz val="14"/>
        <color rgb="FFFF0000"/>
        <rFont val="Times New Roman"/>
        <family val="1"/>
      </rPr>
      <t xml:space="preserve">Дог. № 122-09/24 від 23.09.2024 на суму 435616,24 грн. (95% - 413835,43 грн.; 5% - 21780,81 грн.) </t>
    </r>
    <r>
      <rPr>
        <sz val="14"/>
        <color rgb="FF0070C0"/>
        <rFont val="Times New Roman"/>
        <family val="1"/>
        <charset val="204"/>
      </rPr>
      <t>Вивільнено залишок коштів в сумі 29020,00 рішенням сесії від 28.11.2024 №2074</t>
    </r>
  </si>
  <si>
    <t xml:space="preserve">Договір № 123-09/24 від 23.09.2024 </t>
  </si>
  <si>
    <r>
      <t xml:space="preserve">Відновлено фінансування РМР №1569 від 30.01.2024, Очікувана вартість:  </t>
    </r>
    <r>
      <rPr>
        <b/>
        <sz val="16"/>
        <rFont val="Times New Roman"/>
        <family val="1"/>
        <charset val="204"/>
      </rPr>
      <t>339691,20 грн.</t>
    </r>
    <r>
      <rPr>
        <sz val="16"/>
        <rFont val="Times New Roman"/>
        <family val="1"/>
        <charset val="204"/>
      </rPr>
      <t xml:space="preserve">                                                               9</t>
    </r>
    <r>
      <rPr>
        <sz val="16"/>
        <color rgb="FFFF0000"/>
        <rFont val="Times New Roman"/>
        <family val="1"/>
        <charset val="204"/>
      </rPr>
      <t>5%  - 322706,64 грн.(кошти ОТГ)                5%   -   16984,56 гр</t>
    </r>
    <r>
      <rPr>
        <sz val="16"/>
        <rFont val="Times New Roman"/>
        <family val="1"/>
        <charset val="204"/>
      </rPr>
      <t xml:space="preserve">н.   (кошти управителя/ОСББ)           </t>
    </r>
    <r>
      <rPr>
        <b/>
        <sz val="16"/>
        <rFont val="Times New Roman"/>
        <family val="1"/>
        <charset val="204"/>
      </rPr>
      <t xml:space="preserve">Договір №83-06/24 </t>
    </r>
    <r>
      <rPr>
        <sz val="16"/>
        <rFont val="Times New Roman"/>
        <family val="1"/>
        <charset val="204"/>
      </rPr>
      <t xml:space="preserve">від 28.06.2024 року на </t>
    </r>
    <r>
      <rPr>
        <b/>
        <sz val="16"/>
        <rFont val="Times New Roman"/>
        <family val="1"/>
        <charset val="204"/>
      </rPr>
      <t>суму 330552,26</t>
    </r>
    <r>
      <rPr>
        <sz val="16"/>
        <rFont val="Times New Roman"/>
        <family val="1"/>
        <charset val="204"/>
      </rPr>
      <t xml:space="preserve"> грн. (95% -314024,65 грн., 5% - 16527,61 грн.) </t>
    </r>
    <r>
      <rPr>
        <sz val="16"/>
        <color rgb="FF0070C0"/>
        <rFont val="Times New Roman"/>
        <family val="1"/>
        <charset val="204"/>
      </rPr>
      <t>Вивільнено залишок коштів 9389,00 сесія №2074</t>
    </r>
  </si>
  <si>
    <r>
      <rPr>
        <b/>
        <sz val="16"/>
        <rFont val="Times New Roman"/>
        <family val="1"/>
        <charset val="204"/>
      </rPr>
      <t>Договір №107-08/24 від 26.08.2024 на суму 4615,44 грн.</t>
    </r>
    <r>
      <rPr>
        <sz val="16"/>
        <rFont val="Times New Roman"/>
        <family val="1"/>
        <charset val="204"/>
      </rPr>
      <t xml:space="preserve">(Економія 411413,60-4615,44=406798,16) </t>
    </r>
    <r>
      <rPr>
        <sz val="16"/>
        <color rgb="FF0070C0"/>
        <rFont val="Times New Roman"/>
        <family val="1"/>
        <charset val="204"/>
      </rPr>
      <t>Вивільнення коштів в сумі 493152,00 за рішенням сесії №2074 від 28.11.2024</t>
    </r>
  </si>
  <si>
    <t>Вивільнено кошти в сумі 200000,00 за рішенням сесії від 28.11.2024 №2074</t>
  </si>
  <si>
    <t>Вивільнення коштів в сумі 200000,00 грн. за рішенням сесії ЮМР від 28.11.2024 №2074</t>
  </si>
  <si>
    <t>Вивільнення коштів в сумі 400000,00 грн. за рішенням сесії ЮМР від 28.11.2024 №2074</t>
  </si>
  <si>
    <t>Вивільнення коштів в сумі 290644,80 грн. за рішенням сесії ЮМР від 28.11.2024 №2074</t>
  </si>
  <si>
    <t>Вивільнення коштів в сумі 23887,44 грн. за рішенням сесії ЮМР від 28.11.2024 №2074</t>
  </si>
  <si>
    <t xml:space="preserve">Вивільнено кошти в сумі 1200000,00 грн. за рішенням сесії від 28.11.2024 року №2074 </t>
  </si>
  <si>
    <t xml:space="preserve">Вивільнено кошти в сумі 600000,00 грн. за рішенням сесії від 28.11.2024 року №2074 </t>
  </si>
  <si>
    <t xml:space="preserve">Вивільнено кошти в сумі 400000,00 грн. за рішенням сесії від 28.11.2024 року №2074 </t>
  </si>
  <si>
    <t xml:space="preserve">Вивільнено кошти в сумі 200000,00 грн. за рішенням сесії від 28.11.2024 року №2074 </t>
  </si>
  <si>
    <t xml:space="preserve">Вивільнено кошти в сумі 380000,00грн. за рішенням сесії від 28.11.2024 року №2074 </t>
  </si>
  <si>
    <r>
      <t xml:space="preserve">згідно Рішення ЮМР від 30.01.2024        №1569 </t>
    </r>
    <r>
      <rPr>
        <sz val="16"/>
        <color rgb="FF0070C0"/>
        <rFont val="Times New Roman"/>
        <family val="1"/>
        <charset val="204"/>
      </rPr>
      <t>Вивільнено кошти  в сумі 1583,00 за рішенням сесії від 28.11.2024 року №2074</t>
    </r>
  </si>
  <si>
    <r>
      <t xml:space="preserve">2023 рік Виділено коштів МТГ-1 081 620,00 в т.ч.  на виконання робіт -1 042 000,00 технагляд - 12000,00, авторський нагляд - 2150,00, ПКД- 1,00 // </t>
    </r>
    <r>
      <rPr>
        <b/>
        <sz val="16"/>
        <color theme="1"/>
        <rFont val="Times New Roman"/>
        <family val="1"/>
        <charset val="204"/>
      </rPr>
      <t>Договір №16-02/24 від 01.02.2024 на 977 528,45 грн.</t>
    </r>
    <r>
      <rPr>
        <sz val="16"/>
        <color theme="1"/>
        <rFont val="Times New Roman"/>
        <family val="1"/>
        <charset val="204"/>
      </rPr>
      <t xml:space="preserve">   -8243,18 зменш.=969285,27</t>
    </r>
    <r>
      <rPr>
        <sz val="16"/>
        <color rgb="FFFF0000"/>
        <rFont val="Times New Roman"/>
        <family val="1"/>
        <charset val="204"/>
      </rPr>
      <t xml:space="preserve"> </t>
    </r>
  </si>
  <si>
    <r>
      <t xml:space="preserve">згідно Рішення ЮМР від 30.01.2024        №1569                                                     </t>
    </r>
    <r>
      <rPr>
        <b/>
        <sz val="16"/>
        <rFont val="Times New Roman"/>
        <family val="1"/>
        <charset val="204"/>
      </rPr>
      <t xml:space="preserve">Договір № 72-04/24 </t>
    </r>
    <r>
      <rPr>
        <sz val="16"/>
        <rFont val="Times New Roman"/>
        <family val="1"/>
        <charset val="204"/>
      </rPr>
      <t xml:space="preserve">від 29.04.2024 на суму 210 504,65 грн.                           </t>
    </r>
    <r>
      <rPr>
        <sz val="16"/>
        <color rgb="FFFF0000"/>
        <rFont val="Times New Roman"/>
        <family val="1"/>
        <charset val="204"/>
      </rPr>
      <t xml:space="preserve"> Економія </t>
    </r>
    <r>
      <rPr>
        <sz val="16"/>
        <rFont val="Times New Roman"/>
        <family val="1"/>
        <charset val="204"/>
      </rPr>
      <t>450000- 210504,65=239495,35-60000,00=</t>
    </r>
    <r>
      <rPr>
        <sz val="16"/>
        <color rgb="FF0070C0"/>
        <rFont val="Times New Roman"/>
        <family val="1"/>
        <charset val="204"/>
      </rPr>
      <t>179495,35 -вивільнено рішенням сесії №2074</t>
    </r>
  </si>
  <si>
    <r>
      <t xml:space="preserve">згідно Рішення ЮМР від 30.01.2024        №1569; відкориговано згідно листа УБРЮМР №163 від 14.03.2024 +5000,00 грн. </t>
    </r>
    <r>
      <rPr>
        <b/>
        <sz val="16"/>
        <rFont val="Times New Roman"/>
        <family val="1"/>
        <charset val="204"/>
      </rPr>
      <t>Договір №53-03/24 від 19.03.2024 на суму 416248,76</t>
    </r>
  </si>
  <si>
    <t>Договір №54-03/24 від 19.03.2024 на суму 5071,09</t>
  </si>
  <si>
    <t>Договір №55-03/24 від 19.03.2024 на суму 2136,00</t>
  </si>
  <si>
    <r>
      <t xml:space="preserve">згідно Рішення ЮМР від 30.01.2024        №1569; відкориговано згідно листа УБРЮМР №163 від 14.03.2024 -5000,00 грн.                                     </t>
    </r>
    <r>
      <rPr>
        <b/>
        <sz val="16"/>
        <rFont val="Times New Roman"/>
        <family val="1"/>
        <charset val="204"/>
      </rPr>
      <t>Договір №50-03/24 від 19.03.2024 на суму 395910,96</t>
    </r>
  </si>
  <si>
    <t>Договір №51-03/24 від 19.03.2024 на суму 4823,19</t>
  </si>
  <si>
    <t>Договір №52-03/24 від 19.03.2024 на суму 2136,00</t>
  </si>
  <si>
    <r>
      <t xml:space="preserve">    Згідно РМР від 30.08.2024 № 1897        </t>
    </r>
    <r>
      <rPr>
        <b/>
        <sz val="16"/>
        <rFont val="Times New Roman"/>
        <family val="1"/>
        <charset val="204"/>
      </rPr>
      <t xml:space="preserve">Очікувана вартість  грн. </t>
    </r>
    <r>
      <rPr>
        <sz val="16"/>
        <rFont val="Times New Roman"/>
        <family val="1"/>
        <charset val="204"/>
      </rPr>
      <t xml:space="preserve">              РМР від 26.09.2024 № 1927 </t>
    </r>
    <r>
      <rPr>
        <sz val="16"/>
        <color rgb="FF0070C0"/>
        <rFont val="Times New Roman"/>
        <family val="1"/>
        <charset val="204"/>
      </rPr>
      <t>Вивільнено 1968000-1965000,00=3000,00 (рішення №2074)</t>
    </r>
  </si>
  <si>
    <r>
      <rPr>
        <b/>
        <sz val="16"/>
        <rFont val="Times New Roman"/>
        <family val="1"/>
        <charset val="204"/>
      </rPr>
      <t xml:space="preserve">Очікуєма вартість 398000,00 грн.  </t>
    </r>
    <r>
      <rPr>
        <sz val="16"/>
        <rFont val="Times New Roman"/>
        <family val="1"/>
        <charset val="204"/>
      </rPr>
      <t xml:space="preserve">            згідно Рішення ЮМР від 29.02.2024        №1620 </t>
    </r>
    <r>
      <rPr>
        <b/>
        <sz val="16"/>
        <rFont val="Times New Roman"/>
        <family val="1"/>
        <charset val="204"/>
      </rPr>
      <t>Договір №108-08/24 від 27.08.2024 на суму 397824,11</t>
    </r>
  </si>
  <si>
    <t>Договір № 132-10/24 від 21.10.2024 на суму 32000,00</t>
  </si>
  <si>
    <r>
      <t xml:space="preserve">Згідно РМР від 30.08.2024 № 1897                  </t>
    </r>
    <r>
      <rPr>
        <b/>
        <sz val="16"/>
        <rFont val="Times New Roman"/>
        <family val="1"/>
        <charset val="204"/>
      </rPr>
      <t>Очікувана вартість  грн</t>
    </r>
    <r>
      <rPr>
        <sz val="16"/>
        <rFont val="Times New Roman"/>
        <family val="1"/>
        <charset val="204"/>
      </rPr>
      <t xml:space="preserve">.       РМР від 26.09.2024 № 1927 </t>
    </r>
    <r>
      <rPr>
        <sz val="16"/>
        <color rgb="FF0070C0"/>
        <rFont val="Times New Roman"/>
        <family val="1"/>
        <charset val="204"/>
      </rPr>
      <t>Вивільнено 2936000,00-2935000,00=1000,00 (рішення №2074)</t>
    </r>
  </si>
  <si>
    <t>Договір № 133-10/24 від 21.10.2024 на суму 64000,00</t>
  </si>
  <si>
    <r>
      <rPr>
        <b/>
        <sz val="16"/>
        <rFont val="Times New Roman"/>
        <family val="1"/>
        <charset val="204"/>
      </rPr>
      <t xml:space="preserve">Очікувана вартісь 5180533,00 грн.  </t>
    </r>
    <r>
      <rPr>
        <sz val="16"/>
        <rFont val="Times New Roman"/>
        <family val="1"/>
        <charset val="204"/>
      </rPr>
      <t xml:space="preserve">                       Рішення ЮМР №1666 від 28.03.2024 року Доповнена назва напрямку                                  </t>
    </r>
    <r>
      <rPr>
        <sz val="16"/>
        <color rgb="FFFF0000"/>
        <rFont val="Times New Roman"/>
        <family val="1"/>
        <charset val="204"/>
      </rPr>
      <t xml:space="preserve">Всього 7430000,00 грн оголошується втретє </t>
    </r>
    <r>
      <rPr>
        <sz val="16"/>
        <color rgb="FF0070C0"/>
        <rFont val="Times New Roman"/>
        <family val="1"/>
        <charset val="204"/>
      </rPr>
      <t>(Вивільнення коштів по напрямку в сумі 46300000,00 за рішенням сесії від 28.11.2024 №2074)</t>
    </r>
  </si>
  <si>
    <t>Рішення сесії від 28.11.2024 року №2074</t>
  </si>
  <si>
    <t>Договір №169-12/24 від 04.12.2024 на суму 24500,00 грн.</t>
  </si>
  <si>
    <t>Договір №162-12/24 від 04.12.2024 на суму 96000,00 грн.</t>
  </si>
  <si>
    <r>
      <t xml:space="preserve">РМР від 30.08.2024 № 1897                                </t>
    </r>
    <r>
      <rPr>
        <b/>
        <sz val="16"/>
        <rFont val="Times New Roman"/>
        <family val="1"/>
        <charset val="204"/>
      </rPr>
      <t xml:space="preserve">Договір №166-12/24 від 04.12.2024 року на суму 418722,79 </t>
    </r>
    <r>
      <rPr>
        <b/>
        <sz val="16"/>
        <color rgb="FFFF0000"/>
        <rFont val="Times New Roman"/>
        <family val="1"/>
        <charset val="204"/>
      </rPr>
      <t>(Економія 462673-418722,79=43950,21)</t>
    </r>
  </si>
  <si>
    <t>Договір №167-12/24 від 04.12.2024 року на суму 3500,00 (Економія 6647-3500=3147,00)</t>
  </si>
  <si>
    <t>Договір №168-12/24 від 04.12.2024 року на суму 3560,00 (Економія 4272-3560=712,00)</t>
  </si>
  <si>
    <r>
      <t xml:space="preserve">РМР від 30.08.2024 № 1897                                 </t>
    </r>
    <r>
      <rPr>
        <b/>
        <sz val="16"/>
        <rFont val="Times New Roman"/>
        <family val="1"/>
        <charset val="204"/>
      </rPr>
      <t>Договір №163-12/24</t>
    </r>
    <r>
      <rPr>
        <sz val="16"/>
        <rFont val="Times New Roman"/>
        <family val="1"/>
        <charset val="204"/>
      </rPr>
      <t xml:space="preserve"> від 04.12.2024 року на суму 426690,59 (Економія 467118-426690,59= 40427,41)</t>
    </r>
  </si>
  <si>
    <t>Договір №164-12/24 від 04.12.2024 року на суму 3600,00 (Економія 6702-3600=3102,00)</t>
  </si>
  <si>
    <t>Договір №165-12/24 від 04.12.2024 року на суму 3560,00 (Економія 4272-3560=712,00)</t>
  </si>
  <si>
    <r>
      <t xml:space="preserve">Договір №171-12/24   від 04.12.2024 на суму 17800,00 грн. </t>
    </r>
    <r>
      <rPr>
        <sz val="16"/>
        <color rgb="FFFF0000"/>
        <rFont val="Times New Roman"/>
        <family val="1"/>
        <charset val="204"/>
      </rPr>
      <t>Економія 21360-17800=3560,00</t>
    </r>
  </si>
  <si>
    <r>
      <t xml:space="preserve">Договір № 160-12/24  від 04.12.2024 на суму 52000,00 грн. </t>
    </r>
    <r>
      <rPr>
        <sz val="16"/>
        <color rgb="FFFF0000"/>
        <rFont val="Times New Roman"/>
        <family val="1"/>
        <charset val="204"/>
      </rPr>
      <t>Економія 115640-52000=63640,00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</si>
</sst>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.00"/>
  </numFmts>
  <fonts count="55" x14ac:knownFonts="1">
    <font>
      <sz val="11"/>
      <color theme="1"/>
      <name val="Calibri"/>
      <family val="2"/>
      <scheme val="minor"/>
    </font>
    <font>
      <b/>
      <sz val="15"/>
      <name val="Times New Roman"/>
      <family val="1"/>
    </font>
    <font>
      <b/>
      <sz val="15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b/>
      <sz val="13"/>
      <name val="Arial Cyr"/>
      <family val="2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5"/>
      <color indexed="8"/>
      <name val="Calibri"/>
      <family val="2"/>
    </font>
    <font>
      <sz val="16"/>
      <name val="Times New Roman"/>
      <family val="1"/>
      <charset val="204"/>
    </font>
    <font>
      <sz val="16"/>
      <name val="Times New Roman"/>
      <family val="1"/>
    </font>
    <font>
      <b/>
      <sz val="16"/>
      <name val="Times New Roman"/>
      <family val="1"/>
      <charset val="204"/>
    </font>
    <font>
      <sz val="16"/>
      <name val="Calibri"/>
      <family val="2"/>
    </font>
    <font>
      <b/>
      <sz val="16"/>
      <name val="Times New Roman"/>
      <family val="1"/>
    </font>
    <font>
      <sz val="16"/>
      <name val="Calibri"/>
      <family val="2"/>
      <scheme val="minor"/>
    </font>
    <font>
      <sz val="15"/>
      <name val="Calibri"/>
      <family val="2"/>
    </font>
    <font>
      <b/>
      <sz val="16"/>
      <name val="Calibri"/>
      <family val="2"/>
      <charset val="204"/>
      <scheme val="minor"/>
    </font>
    <font>
      <sz val="11"/>
      <name val="Calibri"/>
      <family val="2"/>
      <scheme val="minor"/>
    </font>
    <font>
      <sz val="14"/>
      <name val="Calibri"/>
      <family val="2"/>
    </font>
    <font>
      <sz val="16"/>
      <color theme="1"/>
      <name val="Times New Roman"/>
      <family val="1"/>
      <charset val="204"/>
    </font>
    <font>
      <sz val="16"/>
      <color indexed="8"/>
      <name val="Times New Roman"/>
      <family val="1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color rgb="FFFF0000"/>
      <name val="Calibri"/>
      <family val="2"/>
      <scheme val="minor"/>
    </font>
    <font>
      <sz val="16"/>
      <color indexed="8"/>
      <name val="Calibri"/>
      <family val="2"/>
    </font>
    <font>
      <sz val="16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sz val="16"/>
      <color rgb="FF00B0F0"/>
      <name val="Times New Roman"/>
      <family val="1"/>
      <charset val="204"/>
    </font>
    <font>
      <sz val="16"/>
      <color theme="4" tint="-0.249977111117893"/>
      <name val="Times New Roman"/>
      <family val="1"/>
      <charset val="204"/>
    </font>
    <font>
      <sz val="16"/>
      <color rgb="FFFF0000"/>
      <name val="Times New Roman"/>
      <family val="1"/>
    </font>
    <font>
      <sz val="16"/>
      <color rgb="FFFF0000"/>
      <name val="Calibri"/>
      <family val="2"/>
    </font>
    <font>
      <i/>
      <sz val="16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5"/>
      <name val="Times New Roman"/>
      <family val="1"/>
      <charset val="204"/>
    </font>
    <font>
      <sz val="16"/>
      <color theme="1"/>
      <name val="Calibri"/>
      <family val="2"/>
    </font>
    <font>
      <sz val="16"/>
      <color theme="1"/>
      <name val="Times New Roman"/>
      <family val="1"/>
    </font>
    <font>
      <sz val="16"/>
      <color rgb="FF00206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rgb="FF3333CC"/>
      <name val="Times New Roman"/>
      <family val="1"/>
      <charset val="204"/>
    </font>
    <font>
      <sz val="16"/>
      <color rgb="FF0070C0"/>
      <name val="Times New Roman"/>
      <family val="1"/>
      <charset val="204"/>
    </font>
    <font>
      <sz val="16"/>
      <color rgb="FF7030A0"/>
      <name val="Times New Roman"/>
      <family val="1"/>
      <charset val="204"/>
    </font>
    <font>
      <sz val="16"/>
      <color rgb="FF3C2AA6"/>
      <name val="Times New Roman"/>
      <family val="1"/>
      <charset val="204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i/>
      <sz val="16"/>
      <color rgb="FFFF0000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</font>
    <font>
      <sz val="11"/>
      <color rgb="FFFF0000"/>
      <name val="Calibri"/>
      <family val="2"/>
      <scheme val="minor"/>
    </font>
    <font>
      <b/>
      <sz val="20"/>
      <color theme="1"/>
      <name val="Times New Roman"/>
      <family val="1"/>
      <charset val="204"/>
    </font>
    <font>
      <sz val="16"/>
      <color rgb="FF0070C0"/>
      <name val="Times New Roman"/>
      <family val="1"/>
    </font>
    <font>
      <b/>
      <sz val="16"/>
      <color rgb="FF0070C0"/>
      <name val="Times New Roman"/>
      <family val="1"/>
      <charset val="204"/>
    </font>
    <font>
      <sz val="14"/>
      <color rgb="FF0070C0"/>
      <name val="Times New Roman"/>
      <family val="1"/>
      <charset val="204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7E0A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BFE97B"/>
        <bgColor indexed="64"/>
      </patternFill>
    </fill>
    <fill>
      <patternFill patternType="solid">
        <fgColor rgb="FF64F4F8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50F2A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3">
    <xf numFmtId="0" fontId="0" fillId="0" borderId="0" xfId="0"/>
    <xf numFmtId="0" fontId="0" fillId="0" borderId="1" xfId="0" applyBorder="1"/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0" fillId="0" borderId="0" xfId="0" applyBorder="1"/>
    <xf numFmtId="0" fontId="9" fillId="0" borderId="1" xfId="0" applyFont="1" applyBorder="1"/>
    <xf numFmtId="0" fontId="0" fillId="0" borderId="2" xfId="0" applyBorder="1"/>
    <xf numFmtId="0" fontId="9" fillId="0" borderId="2" xfId="0" applyFont="1" applyBorder="1"/>
    <xf numFmtId="0" fontId="0" fillId="0" borderId="3" xfId="0" applyBorder="1"/>
    <xf numFmtId="0" fontId="9" fillId="0" borderId="3" xfId="0" applyFont="1" applyBorder="1"/>
    <xf numFmtId="0" fontId="9" fillId="0" borderId="0" xfId="0" applyFont="1"/>
    <xf numFmtId="0" fontId="0" fillId="3" borderId="0" xfId="0" applyFill="1"/>
    <xf numFmtId="0" fontId="0" fillId="3" borderId="0" xfId="0" applyFill="1" applyBorder="1"/>
    <xf numFmtId="49" fontId="10" fillId="0" borderId="1" xfId="0" applyNumberFormat="1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wrapText="1"/>
    </xf>
    <xf numFmtId="49" fontId="11" fillId="4" borderId="1" xfId="0" applyNumberFormat="1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vertical="center" wrapText="1"/>
    </xf>
    <xf numFmtId="0" fontId="0" fillId="0" borderId="0" xfId="0"/>
    <xf numFmtId="49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49" fontId="10" fillId="3" borderId="1" xfId="0" applyNumberFormat="1" applyFont="1" applyFill="1" applyBorder="1" applyAlignment="1">
      <alignment horizontal="center" vertical="center" wrapText="1"/>
    </xf>
    <xf numFmtId="49" fontId="10" fillId="3" borderId="1" xfId="0" applyNumberFormat="1" applyFont="1" applyFill="1" applyBorder="1" applyAlignment="1">
      <alignment horizontal="left" vertical="center" wrapText="1"/>
    </xf>
    <xf numFmtId="1" fontId="10" fillId="3" borderId="1" xfId="0" applyNumberFormat="1" applyFont="1" applyFill="1" applyBorder="1" applyAlignment="1">
      <alignment horizontal="center" vertical="center" wrapText="1"/>
    </xf>
    <xf numFmtId="1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1" fillId="4" borderId="1" xfId="0" applyFont="1" applyFill="1" applyBorder="1" applyAlignment="1">
      <alignment horizontal="left" vertical="center" wrapText="1"/>
    </xf>
    <xf numFmtId="1" fontId="11" fillId="4" borderId="1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7" fillId="5" borderId="1" xfId="0" applyFont="1" applyFill="1" applyBorder="1"/>
    <xf numFmtId="0" fontId="15" fillId="5" borderId="1" xfId="0" applyFont="1" applyFill="1" applyBorder="1"/>
    <xf numFmtId="0" fontId="10" fillId="5" borderId="1" xfId="0" applyFont="1" applyFill="1" applyBorder="1" applyAlignment="1">
      <alignment horizontal="center" vertical="center"/>
    </xf>
    <xf numFmtId="0" fontId="16" fillId="5" borderId="1" xfId="0" applyFont="1" applyFill="1" applyBorder="1"/>
    <xf numFmtId="0" fontId="10" fillId="0" borderId="1" xfId="0" applyFont="1" applyBorder="1"/>
    <xf numFmtId="0" fontId="15" fillId="0" borderId="1" xfId="0" applyFont="1" applyBorder="1"/>
    <xf numFmtId="164" fontId="15" fillId="0" borderId="1" xfId="0" applyNumberFormat="1" applyFont="1" applyBorder="1"/>
    <xf numFmtId="0" fontId="16" fillId="0" borderId="1" xfId="0" applyFont="1" applyBorder="1"/>
    <xf numFmtId="0" fontId="18" fillId="0" borderId="1" xfId="0" applyFont="1" applyBorder="1"/>
    <xf numFmtId="14" fontId="19" fillId="0" borderId="1" xfId="0" applyNumberFormat="1" applyFont="1" applyBorder="1"/>
    <xf numFmtId="14" fontId="18" fillId="0" borderId="1" xfId="0" applyNumberFormat="1" applyFont="1" applyBorder="1"/>
    <xf numFmtId="49" fontId="11" fillId="3" borderId="1" xfId="0" applyNumberFormat="1" applyFont="1" applyFill="1" applyBorder="1" applyAlignment="1">
      <alignment horizontal="center" vertical="center"/>
    </xf>
    <xf numFmtId="49" fontId="14" fillId="3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2" fillId="4" borderId="0" xfId="0" applyFont="1" applyFill="1" applyBorder="1" applyAlignment="1">
      <alignment horizontal="left"/>
    </xf>
    <xf numFmtId="0" fontId="15" fillId="4" borderId="4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  <xf numFmtId="0" fontId="16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 vertical="center" wrapText="1"/>
    </xf>
    <xf numFmtId="14" fontId="10" fillId="0" borderId="1" xfId="0" applyNumberFormat="1" applyFont="1" applyBorder="1"/>
    <xf numFmtId="0" fontId="10" fillId="0" borderId="4" xfId="0" applyFont="1" applyFill="1" applyBorder="1" applyAlignment="1">
      <alignment horizontal="justify"/>
    </xf>
    <xf numFmtId="49" fontId="10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left"/>
    </xf>
    <xf numFmtId="0" fontId="12" fillId="4" borderId="4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0" fillId="5" borderId="1" xfId="0" applyFont="1" applyFill="1" applyBorder="1" applyAlignment="1">
      <alignment horizontal="left" vertical="center" wrapText="1"/>
    </xf>
    <xf numFmtId="1" fontId="10" fillId="5" borderId="1" xfId="0" applyNumberFormat="1" applyFont="1" applyFill="1" applyBorder="1" applyAlignment="1">
      <alignment horizontal="center" vertical="center" wrapText="1"/>
    </xf>
    <xf numFmtId="49" fontId="10" fillId="5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left" vertical="center" wrapText="1"/>
    </xf>
    <xf numFmtId="1" fontId="10" fillId="6" borderId="1" xfId="0" applyNumberFormat="1" applyFont="1" applyFill="1" applyBorder="1" applyAlignment="1">
      <alignment horizontal="center" vertical="center" wrapText="1"/>
    </xf>
    <xf numFmtId="49" fontId="10" fillId="6" borderId="1" xfId="0" applyNumberFormat="1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left" vertical="center" wrapText="1"/>
    </xf>
    <xf numFmtId="1" fontId="10" fillId="7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left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left" vertical="center" wrapText="1"/>
    </xf>
    <xf numFmtId="1" fontId="10" fillId="8" borderId="1" xfId="0" applyNumberFormat="1" applyFont="1" applyFill="1" applyBorder="1" applyAlignment="1">
      <alignment horizontal="center" vertical="center" wrapText="1"/>
    </xf>
    <xf numFmtId="49" fontId="10" fillId="8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left" vertical="center" wrapText="1"/>
    </xf>
    <xf numFmtId="1" fontId="10" fillId="9" borderId="1" xfId="0" applyNumberFormat="1" applyFont="1" applyFill="1" applyBorder="1" applyAlignment="1">
      <alignment horizontal="center" vertical="center" wrapText="1"/>
    </xf>
    <xf numFmtId="49" fontId="10" fillId="9" borderId="1" xfId="0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wrapText="1"/>
    </xf>
    <xf numFmtId="0" fontId="10" fillId="0" borderId="0" xfId="0" applyFont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26" fillId="3" borderId="1" xfId="0" applyFont="1" applyFill="1" applyBorder="1" applyAlignment="1">
      <alignment horizontal="center" vertical="center"/>
    </xf>
    <xf numFmtId="0" fontId="27" fillId="3" borderId="1" xfId="0" applyFont="1" applyFill="1" applyBorder="1"/>
    <xf numFmtId="49" fontId="10" fillId="3" borderId="1" xfId="0" applyNumberFormat="1" applyFont="1" applyFill="1" applyBorder="1" applyAlignment="1">
      <alignment horizontal="center" vertical="center"/>
    </xf>
    <xf numFmtId="1" fontId="2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wrapText="1"/>
    </xf>
    <xf numFmtId="0" fontId="15" fillId="0" borderId="1" xfId="0" applyFont="1" applyFill="1" applyBorder="1"/>
    <xf numFmtId="49" fontId="10" fillId="0" borderId="1" xfId="0" applyNumberFormat="1" applyFont="1" applyFill="1" applyBorder="1" applyAlignment="1">
      <alignment horizontal="center" vertical="center"/>
    </xf>
    <xf numFmtId="0" fontId="10" fillId="11" borderId="1" xfId="0" applyFont="1" applyFill="1" applyBorder="1" applyAlignment="1">
      <alignment wrapText="1"/>
    </xf>
    <xf numFmtId="0" fontId="10" fillId="0" borderId="7" xfId="0" applyFont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0" fillId="12" borderId="1" xfId="0" applyNumberFormat="1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1" fillId="13" borderId="4" xfId="0" applyFont="1" applyFill="1" applyBorder="1" applyAlignment="1">
      <alignment horizontal="left" vertical="center" wrapText="1"/>
    </xf>
    <xf numFmtId="0" fontId="11" fillId="13" borderId="1" xfId="0" applyFont="1" applyFill="1" applyBorder="1" applyAlignment="1">
      <alignment horizontal="left" vertical="center" wrapText="1"/>
    </xf>
    <xf numFmtId="1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" fontId="11" fillId="6" borderId="1" xfId="0" applyNumberFormat="1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1" fontId="10" fillId="14" borderId="1" xfId="0" applyNumberFormat="1" applyFont="1" applyFill="1" applyBorder="1" applyAlignment="1">
      <alignment horizontal="center" vertical="center" wrapText="1"/>
    </xf>
    <xf numFmtId="1" fontId="23" fillId="14" borderId="1" xfId="0" applyNumberFormat="1" applyFont="1" applyFill="1" applyBorder="1" applyAlignment="1">
      <alignment horizontal="center" vertical="center" wrapText="1"/>
    </xf>
    <xf numFmtId="49" fontId="10" fillId="1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21" fillId="12" borderId="1" xfId="0" applyFont="1" applyFill="1" applyBorder="1" applyAlignment="1">
      <alignment horizontal="left" vertical="center" wrapText="1"/>
    </xf>
    <xf numFmtId="1" fontId="21" fillId="12" borderId="1" xfId="0" applyNumberFormat="1" applyFont="1" applyFill="1" applyBorder="1" applyAlignment="1">
      <alignment horizontal="center" vertical="center" wrapText="1"/>
    </xf>
    <xf numFmtId="49" fontId="11" fillId="12" borderId="1" xfId="0" applyNumberFormat="1" applyFont="1" applyFill="1" applyBorder="1" applyAlignment="1">
      <alignment horizontal="center" vertical="center" wrapText="1"/>
    </xf>
    <xf numFmtId="0" fontId="11" fillId="15" borderId="1" xfId="0" applyFont="1" applyFill="1" applyBorder="1" applyAlignment="1">
      <alignment horizontal="left" vertical="center" wrapText="1"/>
    </xf>
    <xf numFmtId="0" fontId="10" fillId="15" borderId="1" xfId="0" applyFont="1" applyFill="1" applyBorder="1" applyAlignment="1">
      <alignment wrapText="1"/>
    </xf>
    <xf numFmtId="0" fontId="13" fillId="15" borderId="1" xfId="0" applyFont="1" applyFill="1" applyBorder="1" applyAlignment="1">
      <alignment horizontal="center" vertical="center"/>
    </xf>
    <xf numFmtId="0" fontId="15" fillId="15" borderId="1" xfId="0" applyFont="1" applyFill="1" applyBorder="1"/>
    <xf numFmtId="49" fontId="11" fillId="15" borderId="1" xfId="0" applyNumberFormat="1" applyFont="1" applyFill="1" applyBorder="1" applyAlignment="1">
      <alignment horizontal="center" vertical="center" wrapText="1"/>
    </xf>
    <xf numFmtId="49" fontId="10" fillId="15" borderId="1" xfId="0" applyNumberFormat="1" applyFont="1" applyFill="1" applyBorder="1" applyAlignment="1">
      <alignment horizontal="center" vertical="center"/>
    </xf>
    <xf numFmtId="0" fontId="10" fillId="15" borderId="1" xfId="0" applyFont="1" applyFill="1" applyBorder="1" applyAlignment="1">
      <alignment horizontal="center" vertical="center" wrapText="1"/>
    </xf>
    <xf numFmtId="0" fontId="11" fillId="16" borderId="4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wrapText="1"/>
    </xf>
    <xf numFmtId="0" fontId="13" fillId="16" borderId="1" xfId="0" applyFont="1" applyFill="1" applyBorder="1" applyAlignment="1">
      <alignment horizontal="center" vertical="center"/>
    </xf>
    <xf numFmtId="0" fontId="15" fillId="16" borderId="1" xfId="0" applyFont="1" applyFill="1" applyBorder="1"/>
    <xf numFmtId="49" fontId="11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 wrapText="1"/>
    </xf>
    <xf numFmtId="0" fontId="11" fillId="17" borderId="4" xfId="0" applyFont="1" applyFill="1" applyBorder="1" applyAlignment="1">
      <alignment horizontal="left" vertical="center" wrapText="1"/>
    </xf>
    <xf numFmtId="0" fontId="10" fillId="17" borderId="1" xfId="0" applyFont="1" applyFill="1" applyBorder="1" applyAlignment="1">
      <alignment wrapText="1"/>
    </xf>
    <xf numFmtId="0" fontId="13" fillId="17" borderId="1" xfId="0" applyFont="1" applyFill="1" applyBorder="1" applyAlignment="1">
      <alignment horizontal="center" vertical="center"/>
    </xf>
    <xf numFmtId="0" fontId="15" fillId="17" borderId="1" xfId="0" applyFont="1" applyFill="1" applyBorder="1"/>
    <xf numFmtId="49" fontId="11" fillId="17" borderId="1" xfId="0" applyNumberFormat="1" applyFont="1" applyFill="1" applyBorder="1" applyAlignment="1">
      <alignment horizontal="center" vertical="center" wrapText="1"/>
    </xf>
    <xf numFmtId="49" fontId="10" fillId="17" borderId="1" xfId="0" applyNumberFormat="1" applyFont="1" applyFill="1" applyBorder="1" applyAlignment="1">
      <alignment horizontal="center" vertical="center"/>
    </xf>
    <xf numFmtId="0" fontId="11" fillId="18" borderId="1" xfId="0" applyFont="1" applyFill="1" applyBorder="1" applyAlignment="1">
      <alignment horizontal="left" vertical="center" wrapText="1"/>
    </xf>
    <xf numFmtId="1" fontId="11" fillId="18" borderId="1" xfId="0" applyNumberFormat="1" applyFont="1" applyFill="1" applyBorder="1" applyAlignment="1">
      <alignment horizontal="center" vertical="center" wrapText="1"/>
    </xf>
    <xf numFmtId="49" fontId="11" fillId="18" borderId="1" xfId="0" applyNumberFormat="1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 wrapText="1"/>
    </xf>
    <xf numFmtId="0" fontId="10" fillId="18" borderId="1" xfId="0" applyFont="1" applyFill="1" applyBorder="1" applyAlignment="1">
      <alignment horizontal="center" vertical="center"/>
    </xf>
    <xf numFmtId="0" fontId="10" fillId="19" borderId="1" xfId="0" applyFont="1" applyFill="1" applyBorder="1" applyAlignment="1">
      <alignment horizontal="left" vertical="center" wrapText="1"/>
    </xf>
    <xf numFmtId="0" fontId="10" fillId="16" borderId="1" xfId="0" applyFont="1" applyFill="1" applyBorder="1" applyAlignment="1">
      <alignment horizontal="left" vertical="center" wrapText="1"/>
    </xf>
    <xf numFmtId="1" fontId="10" fillId="16" borderId="1" xfId="0" applyNumberFormat="1" applyFont="1" applyFill="1" applyBorder="1" applyAlignment="1">
      <alignment horizontal="center" vertical="center" wrapText="1"/>
    </xf>
    <xf numFmtId="1" fontId="23" fillId="16" borderId="1" xfId="0" applyNumberFormat="1" applyFont="1" applyFill="1" applyBorder="1" applyAlignment="1">
      <alignment horizontal="center" vertical="center" wrapText="1"/>
    </xf>
    <xf numFmtId="49" fontId="10" fillId="16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21" borderId="1" xfId="0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wrapText="1"/>
    </xf>
    <xf numFmtId="0" fontId="13" fillId="13" borderId="1" xfId="0" applyFont="1" applyFill="1" applyBorder="1" applyAlignment="1">
      <alignment horizontal="center" vertical="center"/>
    </xf>
    <xf numFmtId="0" fontId="15" fillId="13" borderId="1" xfId="0" applyFont="1" applyFill="1" applyBorder="1"/>
    <xf numFmtId="49" fontId="11" fillId="13" borderId="1" xfId="0" applyNumberFormat="1" applyFont="1" applyFill="1" applyBorder="1" applyAlignment="1">
      <alignment horizontal="center" vertical="center" wrapText="1"/>
    </xf>
    <xf numFmtId="49" fontId="10" fillId="13" borderId="1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wrapText="1"/>
    </xf>
    <xf numFmtId="0" fontId="13" fillId="12" borderId="1" xfId="0" applyFont="1" applyFill="1" applyBorder="1" applyAlignment="1">
      <alignment horizontal="center" vertical="center"/>
    </xf>
    <xf numFmtId="0" fontId="15" fillId="12" borderId="1" xfId="0" applyFont="1" applyFill="1" applyBorder="1"/>
    <xf numFmtId="49" fontId="10" fillId="12" borderId="1" xfId="0" applyNumberFormat="1" applyFont="1" applyFill="1" applyBorder="1" applyAlignment="1">
      <alignment horizontal="center" vertical="center"/>
    </xf>
    <xf numFmtId="0" fontId="11" fillId="12" borderId="1" xfId="0" applyFont="1" applyFill="1" applyBorder="1" applyAlignment="1">
      <alignment horizontal="left" vertical="center" wrapText="1"/>
    </xf>
    <xf numFmtId="0" fontId="11" fillId="22" borderId="4" xfId="0" applyFont="1" applyFill="1" applyBorder="1" applyAlignment="1">
      <alignment horizontal="left" vertical="center" wrapText="1"/>
    </xf>
    <xf numFmtId="0" fontId="10" fillId="22" borderId="1" xfId="0" applyFont="1" applyFill="1" applyBorder="1" applyAlignment="1">
      <alignment horizontal="left" vertical="center" wrapText="1"/>
    </xf>
    <xf numFmtId="1" fontId="11" fillId="22" borderId="1" xfId="0" applyNumberFormat="1" applyFont="1" applyFill="1" applyBorder="1" applyAlignment="1">
      <alignment horizontal="center" vertical="center" wrapText="1"/>
    </xf>
    <xf numFmtId="49" fontId="11" fillId="22" borderId="1" xfId="0" applyNumberFormat="1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 wrapText="1"/>
    </xf>
    <xf numFmtId="0" fontId="10" fillId="22" borderId="1" xfId="0" applyFont="1" applyFill="1" applyBorder="1" applyAlignment="1">
      <alignment horizontal="center" vertical="center"/>
    </xf>
    <xf numFmtId="0" fontId="10" fillId="23" borderId="4" xfId="0" applyFont="1" applyFill="1" applyBorder="1" applyAlignment="1">
      <alignment horizontal="left" wrapText="1"/>
    </xf>
    <xf numFmtId="49" fontId="23" fillId="0" borderId="1" xfId="0" applyNumberFormat="1" applyFont="1" applyFill="1" applyBorder="1" applyAlignment="1">
      <alignment horizontal="center" vertical="center"/>
    </xf>
    <xf numFmtId="0" fontId="11" fillId="12" borderId="4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horizontal="center" vertical="center"/>
    </xf>
    <xf numFmtId="0" fontId="25" fillId="12" borderId="1" xfId="0" applyFont="1" applyFill="1" applyBorder="1"/>
    <xf numFmtId="0" fontId="10" fillId="0" borderId="4" xfId="0" applyFont="1" applyFill="1" applyBorder="1" applyAlignment="1">
      <alignment wrapText="1"/>
    </xf>
    <xf numFmtId="49" fontId="11" fillId="12" borderId="1" xfId="0" applyNumberFormat="1" applyFont="1" applyFill="1" applyBorder="1" applyAlignment="1">
      <alignment horizontal="center" vertical="center"/>
    </xf>
    <xf numFmtId="49" fontId="14" fillId="12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 applyAlignment="1">
      <alignment horizontal="left" vertical="center" wrapText="1"/>
    </xf>
    <xf numFmtId="1" fontId="10" fillId="13" borderId="1" xfId="0" applyNumberFormat="1" applyFont="1" applyFill="1" applyBorder="1" applyAlignment="1">
      <alignment horizontal="center" vertical="center" wrapText="1"/>
    </xf>
    <xf numFmtId="0" fontId="11" fillId="22" borderId="1" xfId="0" applyFont="1" applyFill="1" applyBorder="1" applyAlignment="1">
      <alignment horizontal="left" vertical="center" wrapText="1"/>
    </xf>
    <xf numFmtId="0" fontId="11" fillId="14" borderId="4" xfId="0" applyFont="1" applyFill="1" applyBorder="1" applyAlignment="1">
      <alignment horizontal="left" vertical="center" wrapText="1"/>
    </xf>
    <xf numFmtId="0" fontId="10" fillId="14" borderId="4" xfId="0" applyFont="1" applyFill="1" applyBorder="1" applyAlignment="1">
      <alignment horizontal="left" wrapText="1"/>
    </xf>
    <xf numFmtId="0" fontId="10" fillId="14" borderId="1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 wrapText="1"/>
    </xf>
    <xf numFmtId="49" fontId="11" fillId="14" borderId="1" xfId="0" applyNumberFormat="1" applyFont="1" applyFill="1" applyBorder="1" applyAlignment="1">
      <alignment horizontal="center" vertical="center" wrapText="1"/>
    </xf>
    <xf numFmtId="0" fontId="10" fillId="17" borderId="4" xfId="0" applyFont="1" applyFill="1" applyBorder="1" applyAlignment="1">
      <alignment horizontal="left" wrapText="1"/>
    </xf>
    <xf numFmtId="0" fontId="12" fillId="4" borderId="4" xfId="0" applyFont="1" applyFill="1" applyBorder="1" applyAlignment="1">
      <alignment horizontal="left" vertical="center" wrapText="1"/>
    </xf>
    <xf numFmtId="0" fontId="10" fillId="24" borderId="1" xfId="0" applyFont="1" applyFill="1" applyBorder="1" applyAlignment="1">
      <alignment horizontal="left" vertical="center"/>
    </xf>
    <xf numFmtId="0" fontId="11" fillId="24" borderId="1" xfId="0" applyFont="1" applyFill="1" applyBorder="1" applyAlignment="1">
      <alignment horizontal="left" vertical="center" wrapText="1"/>
    </xf>
    <xf numFmtId="1" fontId="11" fillId="24" borderId="1" xfId="0" applyNumberFormat="1" applyFont="1" applyFill="1" applyBorder="1" applyAlignment="1">
      <alignment horizontal="center" vertical="center" wrapText="1"/>
    </xf>
    <xf numFmtId="49" fontId="11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horizontal="center" vertical="center"/>
    </xf>
    <xf numFmtId="0" fontId="11" fillId="25" borderId="4" xfId="0" applyFont="1" applyFill="1" applyBorder="1" applyAlignment="1">
      <alignment horizontal="left" vertical="center" wrapText="1"/>
    </xf>
    <xf numFmtId="0" fontId="11" fillId="25" borderId="1" xfId="0" applyFont="1" applyFill="1" applyBorder="1" applyAlignment="1">
      <alignment horizontal="left" vertical="center" wrapText="1"/>
    </xf>
    <xf numFmtId="1" fontId="11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1" fontId="11" fillId="12" borderId="1" xfId="0" applyNumberFormat="1" applyFont="1" applyFill="1" applyBorder="1" applyAlignment="1">
      <alignment horizontal="center" vertical="center" wrapText="1"/>
    </xf>
    <xf numFmtId="0" fontId="26" fillId="12" borderId="1" xfId="0" applyFont="1" applyFill="1" applyBorder="1" applyAlignment="1">
      <alignment horizontal="center" vertical="center"/>
    </xf>
    <xf numFmtId="0" fontId="27" fillId="12" borderId="1" xfId="0" applyFont="1" applyFill="1" applyBorder="1"/>
    <xf numFmtId="4" fontId="22" fillId="12" borderId="1" xfId="0" applyNumberFormat="1" applyFont="1" applyFill="1" applyBorder="1" applyAlignment="1">
      <alignment horizontal="center" vertical="center"/>
    </xf>
    <xf numFmtId="0" fontId="11" fillId="17" borderId="1" xfId="0" applyFont="1" applyFill="1" applyBorder="1" applyAlignment="1">
      <alignment horizontal="left" vertical="center" wrapText="1"/>
    </xf>
    <xf numFmtId="49" fontId="11" fillId="17" borderId="1" xfId="0" applyNumberFormat="1" applyFont="1" applyFill="1" applyBorder="1" applyAlignment="1">
      <alignment horizontal="center" vertical="center"/>
    </xf>
    <xf numFmtId="49" fontId="14" fillId="17" borderId="1" xfId="0" applyNumberFormat="1" applyFont="1" applyFill="1" applyBorder="1" applyAlignment="1">
      <alignment horizontal="center" vertical="center"/>
    </xf>
    <xf numFmtId="0" fontId="11" fillId="26" borderId="1" xfId="0" applyFont="1" applyFill="1" applyBorder="1" applyAlignment="1">
      <alignment horizontal="left" vertical="center" wrapText="1"/>
    </xf>
    <xf numFmtId="49" fontId="11" fillId="26" borderId="1" xfId="0" applyNumberFormat="1" applyFont="1" applyFill="1" applyBorder="1" applyAlignment="1">
      <alignment horizontal="center" vertical="center"/>
    </xf>
    <xf numFmtId="49" fontId="14" fillId="26" borderId="1" xfId="0" applyNumberFormat="1" applyFont="1" applyFill="1" applyBorder="1" applyAlignment="1">
      <alignment horizontal="center" vertical="center"/>
    </xf>
    <xf numFmtId="49" fontId="11" fillId="26" borderId="1" xfId="0" applyNumberFormat="1" applyFont="1" applyFill="1" applyBorder="1" applyAlignment="1">
      <alignment horizontal="center" vertical="center" wrapText="1"/>
    </xf>
    <xf numFmtId="49" fontId="10" fillId="26" borderId="1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0" fontId="10" fillId="6" borderId="4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left"/>
    </xf>
    <xf numFmtId="0" fontId="10" fillId="12" borderId="4" xfId="0" applyFont="1" applyFill="1" applyBorder="1" applyAlignment="1">
      <alignment horizontal="left" wrapText="1"/>
    </xf>
    <xf numFmtId="0" fontId="15" fillId="12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left"/>
    </xf>
    <xf numFmtId="0" fontId="10" fillId="12" borderId="1" xfId="0" applyFont="1" applyFill="1" applyBorder="1" applyAlignment="1">
      <alignment horizontal="left" vertical="center" wrapText="1"/>
    </xf>
    <xf numFmtId="0" fontId="11" fillId="27" borderId="4" xfId="0" applyFont="1" applyFill="1" applyBorder="1" applyAlignment="1">
      <alignment horizontal="left" vertical="center" wrapText="1"/>
    </xf>
    <xf numFmtId="0" fontId="10" fillId="27" borderId="4" xfId="0" applyFont="1" applyFill="1" applyBorder="1" applyAlignment="1">
      <alignment horizontal="left" wrapText="1"/>
    </xf>
    <xf numFmtId="0" fontId="15" fillId="27" borderId="1" xfId="0" applyFont="1" applyFill="1" applyBorder="1" applyAlignment="1">
      <alignment horizontal="center" vertical="center"/>
    </xf>
    <xf numFmtId="0" fontId="15" fillId="27" borderId="1" xfId="0" applyFont="1" applyFill="1" applyBorder="1" applyAlignment="1">
      <alignment horizontal="left"/>
    </xf>
    <xf numFmtId="49" fontId="11" fillId="27" borderId="1" xfId="0" applyNumberFormat="1" applyFont="1" applyFill="1" applyBorder="1" applyAlignment="1">
      <alignment horizontal="center" vertical="center" wrapText="1"/>
    </xf>
    <xf numFmtId="0" fontId="10" fillId="27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0" fontId="10" fillId="27" borderId="1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/>
    </xf>
    <xf numFmtId="14" fontId="23" fillId="0" borderId="1" xfId="0" applyNumberFormat="1" applyFont="1" applyBorder="1" applyAlignment="1">
      <alignment horizontal="left"/>
    </xf>
    <xf numFmtId="0" fontId="20" fillId="24" borderId="1" xfId="0" applyFont="1" applyFill="1" applyBorder="1" applyAlignment="1">
      <alignment wrapText="1"/>
    </xf>
    <xf numFmtId="49" fontId="20" fillId="24" borderId="1" xfId="0" applyNumberFormat="1" applyFont="1" applyFill="1" applyBorder="1" applyAlignment="1">
      <alignment horizontal="center" vertical="center" wrapText="1"/>
    </xf>
    <xf numFmtId="0" fontId="10" fillId="24" borderId="1" xfId="0" applyFont="1" applyFill="1" applyBorder="1" applyAlignment="1">
      <alignment wrapText="1"/>
    </xf>
    <xf numFmtId="0" fontId="10" fillId="19" borderId="1" xfId="0" applyFont="1" applyFill="1" applyBorder="1" applyAlignment="1">
      <alignment wrapText="1"/>
    </xf>
    <xf numFmtId="0" fontId="26" fillId="19" borderId="1" xfId="0" applyFont="1" applyFill="1" applyBorder="1" applyAlignment="1">
      <alignment horizontal="center" vertical="center"/>
    </xf>
    <xf numFmtId="0" fontId="27" fillId="19" borderId="1" xfId="0" applyFont="1" applyFill="1" applyBorder="1"/>
    <xf numFmtId="49" fontId="11" fillId="19" borderId="1" xfId="0" applyNumberFormat="1" applyFont="1" applyFill="1" applyBorder="1" applyAlignment="1">
      <alignment horizontal="center" vertical="center" wrapText="1"/>
    </xf>
    <xf numFmtId="0" fontId="10" fillId="19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0" fontId="11" fillId="8" borderId="4" xfId="0" applyFont="1" applyFill="1" applyBorder="1" applyAlignment="1">
      <alignment horizontal="left" vertical="center" wrapText="1"/>
    </xf>
    <xf numFmtId="0" fontId="10" fillId="8" borderId="1" xfId="0" applyFont="1" applyFill="1" applyBorder="1" applyAlignment="1">
      <alignment wrapText="1"/>
    </xf>
    <xf numFmtId="0" fontId="26" fillId="8" borderId="1" xfId="0" applyFont="1" applyFill="1" applyBorder="1" applyAlignment="1">
      <alignment horizontal="center" vertical="center"/>
    </xf>
    <xf numFmtId="0" fontId="27" fillId="8" borderId="1" xfId="0" applyFont="1" applyFill="1" applyBorder="1"/>
    <xf numFmtId="49" fontId="11" fillId="8" borderId="1" xfId="0" applyNumberFormat="1" applyFont="1" applyFill="1" applyBorder="1" applyAlignment="1">
      <alignment horizontal="center" vertical="center" wrapText="1"/>
    </xf>
    <xf numFmtId="0" fontId="10" fillId="8" borderId="1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0" fillId="0" borderId="0" xfId="0" applyFill="1"/>
    <xf numFmtId="0" fontId="20" fillId="22" borderId="1" xfId="0" applyFont="1" applyFill="1" applyBorder="1" applyAlignment="1">
      <alignment wrapText="1"/>
    </xf>
    <xf numFmtId="0" fontId="36" fillId="22" borderId="1" xfId="0" applyFont="1" applyFill="1" applyBorder="1" applyAlignment="1">
      <alignment horizontal="center" vertical="center"/>
    </xf>
    <xf numFmtId="0" fontId="27" fillId="22" borderId="1" xfId="0" applyFont="1" applyFill="1" applyBorder="1"/>
    <xf numFmtId="49" fontId="37" fillId="22" borderId="1" xfId="0" applyNumberFormat="1" applyFont="1" applyFill="1" applyBorder="1" applyAlignment="1">
      <alignment horizontal="center" vertical="center" wrapText="1"/>
    </xf>
    <xf numFmtId="0" fontId="20" fillId="22" borderId="1" xfId="0" applyFont="1" applyFill="1" applyBorder="1" applyAlignment="1">
      <alignment horizontal="center" vertical="center" wrapText="1"/>
    </xf>
    <xf numFmtId="0" fontId="11" fillId="28" borderId="1" xfId="0" applyFont="1" applyFill="1" applyBorder="1" applyAlignment="1">
      <alignment horizontal="left" vertical="center" wrapText="1"/>
    </xf>
    <xf numFmtId="49" fontId="11" fillId="28" borderId="1" xfId="0" applyNumberFormat="1" applyFont="1" applyFill="1" applyBorder="1" applyAlignment="1">
      <alignment horizontal="center" vertical="center"/>
    </xf>
    <xf numFmtId="49" fontId="14" fillId="28" borderId="1" xfId="0" applyNumberFormat="1" applyFont="1" applyFill="1" applyBorder="1" applyAlignment="1">
      <alignment horizontal="center" vertical="center"/>
    </xf>
    <xf numFmtId="49" fontId="11" fillId="28" borderId="1" xfId="0" applyNumberFormat="1" applyFont="1" applyFill="1" applyBorder="1" applyAlignment="1">
      <alignment horizontal="center" vertical="center" wrapText="1"/>
    </xf>
    <xf numFmtId="0" fontId="11" fillId="21" borderId="4" xfId="0" applyFont="1" applyFill="1" applyBorder="1" applyAlignment="1">
      <alignment horizontal="left" vertical="center" wrapText="1"/>
    </xf>
    <xf numFmtId="0" fontId="10" fillId="21" borderId="4" xfId="0" applyFont="1" applyFill="1" applyBorder="1" applyAlignment="1">
      <alignment horizontal="left" wrapText="1"/>
    </xf>
    <xf numFmtId="0" fontId="15" fillId="21" borderId="1" xfId="0" applyFont="1" applyFill="1" applyBorder="1" applyAlignment="1">
      <alignment horizontal="center" vertical="center"/>
    </xf>
    <xf numFmtId="0" fontId="15" fillId="21" borderId="1" xfId="0" applyFont="1" applyFill="1" applyBorder="1" applyAlignment="1">
      <alignment horizontal="left"/>
    </xf>
    <xf numFmtId="0" fontId="10" fillId="21" borderId="1" xfId="0" applyFont="1" applyFill="1" applyBorder="1" applyAlignment="1">
      <alignment horizontal="center" vertical="center"/>
    </xf>
    <xf numFmtId="49" fontId="11" fillId="21" borderId="1" xfId="0" applyNumberFormat="1" applyFont="1" applyFill="1" applyBorder="1" applyAlignment="1">
      <alignment horizontal="center" vertical="center" wrapText="1"/>
    </xf>
    <xf numFmtId="49" fontId="38" fillId="0" borderId="1" xfId="0" applyNumberFormat="1" applyFont="1" applyFill="1" applyBorder="1" applyAlignment="1">
      <alignment horizontal="center" vertical="center" wrapText="1"/>
    </xf>
    <xf numFmtId="0" fontId="11" fillId="21" borderId="1" xfId="0" applyFont="1" applyFill="1" applyBorder="1" applyAlignment="1">
      <alignment horizontal="left" vertical="center" wrapText="1"/>
    </xf>
    <xf numFmtId="1" fontId="11" fillId="21" borderId="1" xfId="0" applyNumberFormat="1" applyFont="1" applyFill="1" applyBorder="1" applyAlignment="1">
      <alignment horizontal="center" vertical="center" wrapText="1"/>
    </xf>
    <xf numFmtId="49" fontId="10" fillId="21" borderId="1" xfId="0" applyNumberFormat="1" applyFont="1" applyFill="1" applyBorder="1" applyAlignment="1">
      <alignment horizontal="center" vertical="center" wrapText="1"/>
    </xf>
    <xf numFmtId="49" fontId="11" fillId="29" borderId="1" xfId="0" applyNumberFormat="1" applyFont="1" applyFill="1" applyBorder="1" applyAlignment="1">
      <alignment horizontal="center" vertical="center" wrapText="1"/>
    </xf>
    <xf numFmtId="0" fontId="11" fillId="29" borderId="1" xfId="0" applyFont="1" applyFill="1" applyBorder="1" applyAlignment="1">
      <alignment horizontal="left" vertical="center" wrapText="1"/>
    </xf>
    <xf numFmtId="49" fontId="11" fillId="29" borderId="1" xfId="0" applyNumberFormat="1" applyFont="1" applyFill="1" applyBorder="1" applyAlignment="1">
      <alignment horizontal="center" vertical="center"/>
    </xf>
    <xf numFmtId="1" fontId="11" fillId="29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0" fillId="20" borderId="4" xfId="0" applyFont="1" applyFill="1" applyBorder="1" applyAlignment="1">
      <alignment horizontal="left" wrapText="1"/>
    </xf>
    <xf numFmtId="0" fontId="0" fillId="31" borderId="0" xfId="0" applyFill="1"/>
    <xf numFmtId="4" fontId="12" fillId="4" borderId="1" xfId="0" applyNumberFormat="1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/>
    </xf>
    <xf numFmtId="4" fontId="10" fillId="14" borderId="1" xfId="0" applyNumberFormat="1" applyFont="1" applyFill="1" applyBorder="1" applyAlignment="1">
      <alignment horizontal="center" vertical="center"/>
    </xf>
    <xf numFmtId="4" fontId="10" fillId="21" borderId="1" xfId="0" applyNumberFormat="1" applyFont="1" applyFill="1" applyBorder="1" applyAlignment="1">
      <alignment horizontal="center" vertical="center"/>
    </xf>
    <xf numFmtId="4" fontId="10" fillId="3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4" fontId="10" fillId="13" borderId="1" xfId="0" applyNumberFormat="1" applyFont="1" applyFill="1" applyBorder="1" applyAlignment="1">
      <alignment horizontal="center" vertical="center"/>
    </xf>
    <xf numFmtId="4" fontId="10" fillId="12" borderId="1" xfId="0" applyNumberFormat="1" applyFont="1" applyFill="1" applyBorder="1" applyAlignment="1">
      <alignment horizontal="center" vertical="center"/>
    </xf>
    <xf numFmtId="4" fontId="10" fillId="15" borderId="1" xfId="0" applyNumberFormat="1" applyFont="1" applyFill="1" applyBorder="1" applyAlignment="1">
      <alignment horizontal="center" vertical="center"/>
    </xf>
    <xf numFmtId="4" fontId="10" fillId="16" borderId="1" xfId="0" applyNumberFormat="1" applyFont="1" applyFill="1" applyBorder="1" applyAlignment="1">
      <alignment horizontal="center" vertical="center"/>
    </xf>
    <xf numFmtId="4" fontId="10" fillId="17" borderId="1" xfId="0" applyNumberFormat="1" applyFont="1" applyFill="1" applyBorder="1" applyAlignment="1">
      <alignment horizontal="center" vertical="center"/>
    </xf>
    <xf numFmtId="4" fontId="28" fillId="5" borderId="1" xfId="0" applyNumberFormat="1" applyFont="1" applyFill="1" applyBorder="1"/>
    <xf numFmtId="49" fontId="20" fillId="0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center" vertical="center"/>
    </xf>
    <xf numFmtId="49" fontId="14" fillId="19" borderId="1" xfId="0" applyNumberFormat="1" applyFont="1" applyFill="1" applyBorder="1" applyAlignment="1">
      <alignment horizontal="center" vertical="center"/>
    </xf>
    <xf numFmtId="0" fontId="0" fillId="19" borderId="0" xfId="0" applyFill="1" applyBorder="1"/>
    <xf numFmtId="0" fontId="0" fillId="19" borderId="0" xfId="0" applyFill="1"/>
    <xf numFmtId="0" fontId="0" fillId="0" borderId="0" xfId="0" applyAlignment="1">
      <alignment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/>
    </xf>
    <xf numFmtId="49" fontId="10" fillId="19" borderId="1" xfId="0" applyNumberFormat="1" applyFont="1" applyFill="1" applyBorder="1" applyAlignment="1">
      <alignment horizontal="center" vertical="center"/>
    </xf>
    <xf numFmtId="4" fontId="22" fillId="8" borderId="1" xfId="0" applyNumberFormat="1" applyFont="1" applyFill="1" applyBorder="1" applyAlignment="1">
      <alignment horizontal="center" vertical="center"/>
    </xf>
    <xf numFmtId="49" fontId="10" fillId="8" borderId="1" xfId="0" applyNumberFormat="1" applyFont="1" applyFill="1" applyBorder="1" applyAlignment="1">
      <alignment horizontal="center" vertical="center"/>
    </xf>
    <xf numFmtId="49" fontId="10" fillId="22" borderId="1" xfId="0" applyNumberFormat="1" applyFont="1" applyFill="1" applyBorder="1" applyAlignment="1">
      <alignment horizontal="center" vertical="center"/>
    </xf>
    <xf numFmtId="0" fontId="11" fillId="21" borderId="1" xfId="0" applyFont="1" applyFill="1" applyBorder="1" applyAlignment="1">
      <alignment horizontal="center" vertical="center"/>
    </xf>
    <xf numFmtId="0" fontId="12" fillId="21" borderId="1" xfId="0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left" vertical="center" wrapText="1"/>
    </xf>
    <xf numFmtId="1" fontId="10" fillId="19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0" fontId="13" fillId="19" borderId="1" xfId="0" applyFont="1" applyFill="1" applyBorder="1" applyAlignment="1">
      <alignment horizontal="center" vertical="center"/>
    </xf>
    <xf numFmtId="0" fontId="11" fillId="19" borderId="4" xfId="0" applyFont="1" applyFill="1" applyBorder="1" applyAlignment="1">
      <alignment horizontal="left" vertical="center" wrapText="1"/>
    </xf>
    <xf numFmtId="1" fontId="21" fillId="19" borderId="1" xfId="0" applyNumberFormat="1" applyFont="1" applyFill="1" applyBorder="1" applyAlignment="1">
      <alignment horizontal="center" vertical="center" wrapText="1"/>
    </xf>
    <xf numFmtId="0" fontId="21" fillId="19" borderId="1" xfId="0" applyFont="1" applyFill="1" applyBorder="1" applyAlignment="1">
      <alignment horizontal="left" vertical="center" wrapText="1"/>
    </xf>
    <xf numFmtId="4" fontId="23" fillId="19" borderId="1" xfId="0" applyNumberFormat="1" applyFont="1" applyFill="1" applyBorder="1" applyAlignment="1">
      <alignment horizontal="center" vertical="center"/>
    </xf>
    <xf numFmtId="0" fontId="10" fillId="19" borderId="7" xfId="0" applyFont="1" applyFill="1" applyBorder="1" applyAlignment="1">
      <alignment vertical="center" wrapText="1"/>
    </xf>
    <xf numFmtId="49" fontId="20" fillId="19" borderId="1" xfId="0" applyNumberFormat="1" applyFont="1" applyFill="1" applyBorder="1" applyAlignment="1">
      <alignment horizontal="center" vertical="center" wrapText="1"/>
    </xf>
    <xf numFmtId="0" fontId="20" fillId="19" borderId="1" xfId="0" applyFont="1" applyFill="1" applyBorder="1" applyAlignment="1">
      <alignment horizontal="left" vertical="center"/>
    </xf>
    <xf numFmtId="0" fontId="15" fillId="19" borderId="1" xfId="0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8" borderId="1" xfId="0" applyNumberFormat="1" applyFont="1" applyFill="1" applyBorder="1" applyAlignment="1">
      <alignment horizontal="center" vertical="center" wrapText="1"/>
    </xf>
    <xf numFmtId="4" fontId="10" fillId="9" borderId="1" xfId="0" applyNumberFormat="1" applyFont="1" applyFill="1" applyBorder="1" applyAlignment="1">
      <alignment horizontal="center" vertical="center" wrapText="1"/>
    </xf>
    <xf numFmtId="4" fontId="10" fillId="16" borderId="1" xfId="0" applyNumberFormat="1" applyFont="1" applyFill="1" applyBorder="1" applyAlignment="1">
      <alignment horizontal="center" vertical="center" wrapText="1"/>
    </xf>
    <xf numFmtId="4" fontId="10" fillId="14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 wrapText="1"/>
    </xf>
    <xf numFmtId="4" fontId="11" fillId="6" borderId="1" xfId="0" applyNumberFormat="1" applyFont="1" applyFill="1" applyBorder="1" applyAlignment="1">
      <alignment horizontal="center" vertical="center" wrapText="1"/>
    </xf>
    <xf numFmtId="4" fontId="10" fillId="5" borderId="1" xfId="0" applyNumberFormat="1" applyFont="1" applyFill="1" applyBorder="1" applyAlignment="1">
      <alignment horizontal="center" vertical="center" wrapText="1"/>
    </xf>
    <xf numFmtId="4" fontId="10" fillId="24" borderId="1" xfId="0" applyNumberFormat="1" applyFont="1" applyFill="1" applyBorder="1" applyAlignment="1">
      <alignment horizontal="center" vertical="center" wrapText="1"/>
    </xf>
    <xf numFmtId="4" fontId="38" fillId="0" borderId="1" xfId="0" applyNumberFormat="1" applyFont="1" applyFill="1" applyBorder="1" applyAlignment="1">
      <alignment horizontal="center" vertical="center" wrapText="1"/>
    </xf>
    <xf numFmtId="4" fontId="10" fillId="18" borderId="1" xfId="0" applyNumberFormat="1" applyFont="1" applyFill="1" applyBorder="1" applyAlignment="1">
      <alignment horizontal="center" vertical="center" wrapText="1"/>
    </xf>
    <xf numFmtId="4" fontId="10" fillId="22" borderId="1" xfId="0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10" fillId="13" borderId="1" xfId="0" applyNumberFormat="1" applyFont="1" applyFill="1" applyBorder="1" applyAlignment="1">
      <alignment horizontal="center" vertical="center" wrapText="1"/>
    </xf>
    <xf numFmtId="4" fontId="10" fillId="21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4" fontId="12" fillId="12" borderId="1" xfId="0" applyNumberFormat="1" applyFont="1" applyFill="1" applyBorder="1" applyAlignment="1">
      <alignment horizontal="center" vertical="center" wrapText="1"/>
    </xf>
    <xf numFmtId="4" fontId="10" fillId="12" borderId="1" xfId="0" applyNumberFormat="1" applyFont="1" applyFill="1" applyBorder="1" applyAlignment="1">
      <alignment horizontal="center" vertical="center" wrapText="1"/>
    </xf>
    <xf numFmtId="4" fontId="23" fillId="19" borderId="1" xfId="0" applyNumberFormat="1" applyFont="1" applyFill="1" applyBorder="1" applyAlignment="1">
      <alignment horizontal="center" vertical="center" wrapText="1"/>
    </xf>
    <xf numFmtId="4" fontId="11" fillId="12" borderId="1" xfId="0" applyNumberFormat="1" applyFont="1" applyFill="1" applyBorder="1" applyAlignment="1">
      <alignment horizontal="center" vertical="center" wrapText="1"/>
    </xf>
    <xf numFmtId="4" fontId="11" fillId="17" borderId="1" xfId="0" applyNumberFormat="1" applyFont="1" applyFill="1" applyBorder="1" applyAlignment="1">
      <alignment horizontal="center" vertical="center" wrapText="1"/>
    </xf>
    <xf numFmtId="4" fontId="10" fillId="6" borderId="1" xfId="0" applyNumberFormat="1" applyFont="1" applyFill="1" applyBorder="1" applyAlignment="1">
      <alignment horizontal="center" vertical="center"/>
    </xf>
    <xf numFmtId="4" fontId="10" fillId="27" borderId="1" xfId="0" applyNumberFormat="1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0" fontId="10" fillId="19" borderId="4" xfId="0" applyFont="1" applyFill="1" applyBorder="1" applyAlignment="1">
      <alignment horizontal="left" vertical="center" wrapText="1"/>
    </xf>
    <xf numFmtId="0" fontId="23" fillId="19" borderId="1" xfId="0" applyFont="1" applyFill="1" applyBorder="1" applyAlignment="1">
      <alignment vertical="center" wrapText="1"/>
    </xf>
    <xf numFmtId="0" fontId="35" fillId="0" borderId="1" xfId="0" applyFont="1" applyFill="1" applyBorder="1" applyAlignment="1">
      <alignment horizontal="left" vertical="center" wrapText="1"/>
    </xf>
    <xf numFmtId="4" fontId="12" fillId="19" borderId="4" xfId="0" applyNumberFormat="1" applyFont="1" applyFill="1" applyBorder="1" applyAlignment="1">
      <alignment horizontal="center" vertical="center" wrapText="1"/>
    </xf>
    <xf numFmtId="49" fontId="11" fillId="19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>
      <alignment horizontal="left" vertical="center" wrapText="1"/>
    </xf>
    <xf numFmtId="0" fontId="0" fillId="3" borderId="0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12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left" vertical="center" wrapText="1"/>
    </xf>
    <xf numFmtId="0" fontId="11" fillId="33" borderId="1" xfId="0" applyFont="1" applyFill="1" applyBorder="1" applyAlignment="1">
      <alignment horizontal="left" vertical="center" wrapText="1"/>
    </xf>
    <xf numFmtId="49" fontId="11" fillId="33" borderId="1" xfId="0" applyNumberFormat="1" applyFont="1" applyFill="1" applyBorder="1" applyAlignment="1">
      <alignment horizontal="center" vertical="center"/>
    </xf>
    <xf numFmtId="49" fontId="11" fillId="33" borderId="1" xfId="0" applyNumberFormat="1" applyFont="1" applyFill="1" applyBorder="1" applyAlignment="1">
      <alignment horizontal="center" vertical="center" wrapText="1"/>
    </xf>
    <xf numFmtId="4" fontId="24" fillId="12" borderId="1" xfId="0" applyNumberFormat="1" applyFont="1" applyFill="1" applyBorder="1" applyAlignment="1">
      <alignment horizontal="center" vertical="center" wrapText="1"/>
    </xf>
    <xf numFmtId="1" fontId="11" fillId="33" borderId="1" xfId="0" applyNumberFormat="1" applyFont="1" applyFill="1" applyBorder="1" applyAlignment="1">
      <alignment horizontal="center" vertical="center" wrapText="1"/>
    </xf>
    <xf numFmtId="0" fontId="0" fillId="33" borderId="0" xfId="0" applyFill="1" applyBorder="1"/>
    <xf numFmtId="0" fontId="0" fillId="33" borderId="0" xfId="0" applyFill="1"/>
    <xf numFmtId="0" fontId="11" fillId="33" borderId="4" xfId="0" applyFont="1" applyFill="1" applyBorder="1" applyAlignment="1">
      <alignment horizontal="left" vertical="center" wrapText="1"/>
    </xf>
    <xf numFmtId="0" fontId="10" fillId="33" borderId="4" xfId="0" applyFont="1" applyFill="1" applyBorder="1" applyAlignment="1">
      <alignment horizontal="left" vertical="center" wrapText="1"/>
    </xf>
    <xf numFmtId="0" fontId="10" fillId="33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4" fontId="10" fillId="34" borderId="1" xfId="0" applyNumberFormat="1" applyFont="1" applyFill="1" applyBorder="1" applyAlignment="1">
      <alignment horizontal="center" vertical="center" wrapText="1"/>
    </xf>
    <xf numFmtId="4" fontId="23" fillId="34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left"/>
    </xf>
    <xf numFmtId="0" fontId="10" fillId="13" borderId="4" xfId="0" applyFont="1" applyFill="1" applyBorder="1" applyAlignment="1">
      <alignment horizontal="left" vertical="center" wrapText="1"/>
    </xf>
    <xf numFmtId="4" fontId="23" fillId="13" borderId="1" xfId="0" applyNumberFormat="1" applyFont="1" applyFill="1" applyBorder="1" applyAlignment="1">
      <alignment horizontal="center" vertical="center"/>
    </xf>
    <xf numFmtId="49" fontId="31" fillId="3" borderId="1" xfId="0" applyNumberFormat="1" applyFont="1" applyFill="1" applyBorder="1" applyAlignment="1">
      <alignment horizontal="center" vertical="center" wrapText="1"/>
    </xf>
    <xf numFmtId="49" fontId="44" fillId="3" borderId="1" xfId="0" applyNumberFormat="1" applyFont="1" applyFill="1" applyBorder="1" applyAlignment="1">
      <alignment horizontal="center" vertical="center" wrapText="1"/>
    </xf>
    <xf numFmtId="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vertical="center" wrapText="1"/>
    </xf>
    <xf numFmtId="1" fontId="23" fillId="0" borderId="1" xfId="0" applyNumberFormat="1" applyFont="1" applyFill="1" applyBorder="1" applyAlignment="1">
      <alignment horizontal="center" vertical="center" wrapText="1"/>
    </xf>
    <xf numFmtId="0" fontId="23" fillId="19" borderId="4" xfId="0" applyFont="1" applyFill="1" applyBorder="1" applyAlignment="1">
      <alignment horizontal="left" vertical="center" wrapText="1"/>
    </xf>
    <xf numFmtId="0" fontId="20" fillId="19" borderId="1" xfId="0" applyFont="1" applyFill="1" applyBorder="1" applyAlignment="1">
      <alignment vertical="center"/>
    </xf>
    <xf numFmtId="0" fontId="10" fillId="19" borderId="4" xfId="0" applyFont="1" applyFill="1" applyBorder="1" applyAlignment="1">
      <alignment vertical="center" wrapText="1"/>
    </xf>
    <xf numFmtId="0" fontId="10" fillId="19" borderId="1" xfId="0" applyFont="1" applyFill="1" applyBorder="1" applyAlignment="1">
      <alignment horizontal="center" vertical="center"/>
    </xf>
    <xf numFmtId="49" fontId="23" fillId="19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49" fontId="23" fillId="3" borderId="1" xfId="0" applyNumberFormat="1" applyFont="1" applyFill="1" applyBorder="1" applyAlignment="1">
      <alignment horizontal="center" vertical="center"/>
    </xf>
    <xf numFmtId="0" fontId="0" fillId="32" borderId="0" xfId="0" applyFill="1"/>
    <xf numFmtId="0" fontId="50" fillId="32" borderId="0" xfId="0" applyFont="1" applyFill="1"/>
    <xf numFmtId="0" fontId="10" fillId="3" borderId="4" xfId="0" applyFont="1" applyFill="1" applyBorder="1" applyAlignment="1">
      <alignment horizontal="left" vertical="center"/>
    </xf>
    <xf numFmtId="0" fontId="18" fillId="3" borderId="0" xfId="0" applyFont="1" applyFill="1" applyBorder="1"/>
    <xf numFmtId="0" fontId="18" fillId="3" borderId="0" xfId="0" applyFont="1" applyFill="1"/>
    <xf numFmtId="0" fontId="10" fillId="31" borderId="1" xfId="0" applyFont="1" applyFill="1" applyBorder="1" applyAlignment="1">
      <alignment horizontal="left" vertical="center"/>
    </xf>
    <xf numFmtId="1" fontId="10" fillId="31" borderId="1" xfId="0" applyNumberFormat="1" applyFont="1" applyFill="1" applyBorder="1" applyAlignment="1">
      <alignment horizontal="center" vertical="center" wrapText="1"/>
    </xf>
    <xf numFmtId="49" fontId="10" fillId="31" borderId="1" xfId="0" applyNumberFormat="1" applyFont="1" applyFill="1" applyBorder="1" applyAlignment="1">
      <alignment horizontal="center" vertical="center" wrapText="1"/>
    </xf>
    <xf numFmtId="0" fontId="10" fillId="31" borderId="1" xfId="0" applyFont="1" applyFill="1" applyBorder="1" applyAlignment="1">
      <alignment horizontal="center" vertical="center"/>
    </xf>
    <xf numFmtId="0" fontId="18" fillId="31" borderId="0" xfId="0" applyFont="1" applyFill="1"/>
    <xf numFmtId="0" fontId="23" fillId="31" borderId="4" xfId="0" applyFont="1" applyFill="1" applyBorder="1" applyAlignment="1">
      <alignment horizontal="left" vertical="center"/>
    </xf>
    <xf numFmtId="1" fontId="23" fillId="31" borderId="1" xfId="0" applyNumberFormat="1" applyFont="1" applyFill="1" applyBorder="1" applyAlignment="1">
      <alignment horizontal="center" vertical="center" wrapText="1"/>
    </xf>
    <xf numFmtId="4" fontId="23" fillId="31" borderId="1" xfId="0" applyNumberFormat="1" applyFont="1" applyFill="1" applyBorder="1" applyAlignment="1">
      <alignment horizontal="center" vertical="center" wrapText="1"/>
    </xf>
    <xf numFmtId="49" fontId="23" fillId="31" borderId="1" xfId="0" applyNumberFormat="1" applyFont="1" applyFill="1" applyBorder="1" applyAlignment="1">
      <alignment horizontal="center" vertical="center" wrapText="1"/>
    </xf>
    <xf numFmtId="0" fontId="23" fillId="31" borderId="1" xfId="0" applyFont="1" applyFill="1" applyBorder="1" applyAlignment="1">
      <alignment horizontal="center" vertical="center"/>
    </xf>
    <xf numFmtId="0" fontId="50" fillId="31" borderId="0" xfId="0" applyFont="1" applyFill="1"/>
    <xf numFmtId="4" fontId="23" fillId="3" borderId="1" xfId="0" applyNumberFormat="1" applyFont="1" applyFill="1" applyBorder="1" applyAlignment="1">
      <alignment horizontal="center" vertical="center" wrapText="1"/>
    </xf>
    <xf numFmtId="49" fontId="11" fillId="13" borderId="1" xfId="0" applyNumberFormat="1" applyFont="1" applyFill="1" applyBorder="1" applyAlignment="1">
      <alignment horizontal="center" vertical="center"/>
    </xf>
    <xf numFmtId="49" fontId="14" fillId="13" borderId="1" xfId="0" applyNumberFormat="1" applyFont="1" applyFill="1" applyBorder="1" applyAlignment="1">
      <alignment horizontal="center" vertical="center"/>
    </xf>
    <xf numFmtId="0" fontId="11" fillId="31" borderId="4" xfId="0" applyFont="1" applyFill="1" applyBorder="1" applyAlignment="1">
      <alignment horizontal="left" vertical="center" wrapText="1"/>
    </xf>
    <xf numFmtId="49" fontId="12" fillId="31" borderId="1" xfId="0" applyNumberFormat="1" applyFont="1" applyFill="1" applyBorder="1" applyAlignment="1">
      <alignment horizontal="center" vertical="center" wrapText="1"/>
    </xf>
    <xf numFmtId="0" fontId="15" fillId="19" borderId="1" xfId="0" applyFont="1" applyFill="1" applyBorder="1" applyAlignment="1">
      <alignment horizontal="left" vertical="center"/>
    </xf>
    <xf numFmtId="0" fontId="23" fillId="19" borderId="1" xfId="0" applyFont="1" applyFill="1" applyBorder="1" applyAlignment="1">
      <alignment horizontal="left" vertical="center"/>
    </xf>
    <xf numFmtId="0" fontId="50" fillId="3" borderId="0" xfId="0" applyFont="1" applyFill="1" applyAlignment="1">
      <alignment vertical="center"/>
    </xf>
    <xf numFmtId="0" fontId="23" fillId="19" borderId="1" xfId="0" applyFont="1" applyFill="1" applyBorder="1" applyAlignment="1">
      <alignment vertical="center"/>
    </xf>
    <xf numFmtId="0" fontId="51" fillId="4" borderId="1" xfId="0" applyFont="1" applyFill="1" applyBorder="1" applyAlignment="1">
      <alignment horizontal="left" vertical="center" wrapText="1"/>
    </xf>
    <xf numFmtId="4" fontId="41" fillId="12" borderId="1" xfId="0" applyNumberFormat="1" applyFont="1" applyFill="1" applyBorder="1" applyAlignment="1">
      <alignment horizontal="center" vertical="center" wrapText="1"/>
    </xf>
    <xf numFmtId="49" fontId="52" fillId="12" borderId="1" xfId="0" applyNumberFormat="1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19" borderId="1" xfId="0" applyFont="1" applyFill="1" applyBorder="1" applyAlignment="1">
      <alignment horizontal="left" vertical="center" wrapText="1"/>
    </xf>
    <xf numFmtId="0" fontId="10" fillId="12" borderId="1" xfId="0" applyFont="1" applyFill="1" applyBorder="1" applyAlignment="1">
      <alignment horizontal="left" vertical="center" wrapText="1"/>
    </xf>
    <xf numFmtId="49" fontId="11" fillId="19" borderId="1" xfId="0" applyNumberFormat="1" applyFont="1" applyFill="1" applyBorder="1" applyAlignment="1">
      <alignment horizontal="center" vertical="center" wrapText="1"/>
    </xf>
    <xf numFmtId="49" fontId="10" fillId="19" borderId="1" xfId="0" applyNumberFormat="1" applyFont="1" applyFill="1" applyBorder="1" applyAlignment="1">
      <alignment horizontal="center" vertical="center" wrapText="1"/>
    </xf>
    <xf numFmtId="0" fontId="11" fillId="19" borderId="1" xfId="0" applyFont="1" applyFill="1" applyBorder="1" applyAlignment="1">
      <alignment horizontal="left" vertical="center" wrapText="1"/>
    </xf>
    <xf numFmtId="1" fontId="11" fillId="19" borderId="1" xfId="0" applyNumberFormat="1" applyFont="1" applyFill="1" applyBorder="1" applyAlignment="1">
      <alignment horizontal="center" vertical="center" wrapText="1"/>
    </xf>
    <xf numFmtId="4" fontId="10" fillId="19" borderId="1" xfId="0" applyNumberFormat="1" applyFont="1" applyFill="1" applyBorder="1" applyAlignment="1">
      <alignment horizontal="center" vertical="center" wrapText="1"/>
    </xf>
    <xf numFmtId="4" fontId="11" fillId="19" borderId="1" xfId="0" applyNumberFormat="1" applyFont="1" applyFill="1" applyBorder="1" applyAlignment="1">
      <alignment horizontal="center" vertical="center" wrapText="1"/>
    </xf>
    <xf numFmtId="49" fontId="11" fillId="19" borderId="1" xfId="0" applyNumberFormat="1" applyFont="1" applyFill="1" applyBorder="1" applyAlignment="1">
      <alignment horizontal="left" vertical="center" wrapText="1"/>
    </xf>
    <xf numFmtId="49" fontId="52" fillId="3" borderId="1" xfId="0" applyNumberFormat="1" applyFont="1" applyFill="1" applyBorder="1" applyAlignment="1">
      <alignment horizontal="left" vertical="center" wrapText="1"/>
    </xf>
    <xf numFmtId="0" fontId="18" fillId="0" borderId="0" xfId="0" applyFont="1" applyFill="1" applyBorder="1"/>
    <xf numFmtId="0" fontId="50" fillId="0" borderId="0" xfId="0" applyFont="1" applyFill="1" applyBorder="1"/>
    <xf numFmtId="0" fontId="20" fillId="0" borderId="1" xfId="0" applyFont="1" applyFill="1" applyBorder="1" applyAlignment="1">
      <alignment horizontal="center" vertical="center" wrapText="1"/>
    </xf>
    <xf numFmtId="4" fontId="10" fillId="34" borderId="1" xfId="0" applyNumberFormat="1" applyFont="1" applyFill="1" applyBorder="1" applyAlignment="1">
      <alignment horizontal="center" vertical="center"/>
    </xf>
    <xf numFmtId="4" fontId="23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4" fillId="33" borderId="1" xfId="0" applyNumberFormat="1" applyFont="1" applyFill="1" applyBorder="1" applyAlignment="1">
      <alignment horizontal="center" vertical="center"/>
    </xf>
    <xf numFmtId="4" fontId="31" fillId="33" borderId="1" xfId="0" applyNumberFormat="1" applyFont="1" applyFill="1" applyBorder="1" applyAlignment="1">
      <alignment horizontal="center" vertical="center" wrapText="1"/>
    </xf>
    <xf numFmtId="49" fontId="31" fillId="33" borderId="1" xfId="0" applyNumberFormat="1" applyFont="1" applyFill="1" applyBorder="1" applyAlignment="1">
      <alignment horizontal="center" vertical="center" wrapText="1"/>
    </xf>
    <xf numFmtId="0" fontId="31" fillId="33" borderId="1" xfId="0" applyFont="1" applyFill="1" applyBorder="1" applyAlignment="1">
      <alignment horizontal="left" vertical="center" wrapText="1"/>
    </xf>
    <xf numFmtId="49" fontId="31" fillId="33" borderId="1" xfId="0" applyNumberFormat="1" applyFont="1" applyFill="1" applyBorder="1" applyAlignment="1">
      <alignment horizontal="center" vertical="center"/>
    </xf>
    <xf numFmtId="49" fontId="49" fillId="33" borderId="1" xfId="0" applyNumberFormat="1" applyFont="1" applyFill="1" applyBorder="1" applyAlignment="1">
      <alignment horizontal="center" vertical="center"/>
    </xf>
    <xf numFmtId="0" fontId="50" fillId="33" borderId="0" xfId="0" applyFont="1" applyFill="1" applyBorder="1"/>
    <xf numFmtId="4" fontId="10" fillId="23" borderId="1" xfId="0" applyNumberFormat="1" applyFont="1" applyFill="1" applyBorder="1" applyAlignment="1">
      <alignment horizontal="center" vertical="center" wrapText="1"/>
    </xf>
    <xf numFmtId="4" fontId="11" fillId="36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11" fillId="8" borderId="1" xfId="0" applyFont="1" applyFill="1" applyBorder="1" applyAlignment="1">
      <alignment horizontal="left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left" vertical="center" wrapText="1"/>
    </xf>
    <xf numFmtId="4" fontId="10" fillId="37" borderId="1" xfId="0" applyNumberFormat="1" applyFont="1" applyFill="1" applyBorder="1" applyAlignment="1">
      <alignment horizontal="center" vertical="center" wrapText="1"/>
    </xf>
    <xf numFmtId="49" fontId="41" fillId="0" borderId="1" xfId="0" applyNumberFormat="1" applyFont="1" applyFill="1" applyBorder="1" applyAlignment="1">
      <alignment horizontal="center" vertical="center" wrapText="1"/>
    </xf>
    <xf numFmtId="49" fontId="41" fillId="19" borderId="1" xfId="0" applyNumberFormat="1" applyFont="1" applyFill="1" applyBorder="1" applyAlignment="1">
      <alignment horizontal="center" vertical="center" wrapText="1"/>
    </xf>
    <xf numFmtId="49" fontId="53" fillId="0" borderId="1" xfId="0" applyNumberFormat="1" applyFont="1" applyFill="1" applyBorder="1" applyAlignment="1">
      <alignment horizontal="center" vertical="center" wrapText="1"/>
    </xf>
    <xf numFmtId="0" fontId="12" fillId="12" borderId="1" xfId="0" applyFont="1" applyFill="1" applyBorder="1" applyAlignment="1">
      <alignment horizontal="center" vertical="center" wrapText="1"/>
    </xf>
    <xf numFmtId="0" fontId="12" fillId="19" borderId="1" xfId="0" applyFont="1" applyFill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horizontal="center" vertical="center"/>
    </xf>
    <xf numFmtId="4" fontId="10" fillId="38" borderId="1" xfId="0" applyNumberFormat="1" applyFont="1" applyFill="1" applyBorder="1" applyAlignment="1">
      <alignment horizontal="center" vertical="center" wrapText="1"/>
    </xf>
    <xf numFmtId="4" fontId="23" fillId="33" borderId="1" xfId="0" applyNumberFormat="1" applyFont="1" applyFill="1" applyBorder="1" applyAlignment="1">
      <alignment horizontal="center" vertical="center" wrapText="1"/>
    </xf>
    <xf numFmtId="4" fontId="22" fillId="38" borderId="1" xfId="0" applyNumberFormat="1" applyFont="1" applyFill="1" applyBorder="1" applyAlignment="1">
      <alignment horizontal="center" vertical="center"/>
    </xf>
    <xf numFmtId="4" fontId="31" fillId="0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50F2A9"/>
      <color rgb="FFBFE97B"/>
      <color rgb="FFCCFFFF"/>
      <color rgb="FFCC3399"/>
      <color rgb="FF993366"/>
      <color rgb="FFFFCCFF"/>
      <color rgb="FFFFCCCC"/>
      <color rgb="FF3C2AA6"/>
      <color rgb="FF64F4F8"/>
      <color rgb="FF81C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9"/>
  <sheetViews>
    <sheetView tabSelected="1" zoomScale="59" zoomScaleNormal="59" zoomScaleSheetLayoutView="70" workbookViewId="0">
      <pane xSplit="2" ySplit="6" topLeftCell="C250" activePane="bottomRight" state="frozen"/>
      <selection pane="topRight" activeCell="C1" sqref="C1"/>
      <selection pane="bottomLeft" activeCell="A7" sqref="A7"/>
      <selection pane="bottomRight" activeCell="B190" sqref="B190"/>
    </sheetView>
  </sheetViews>
  <sheetFormatPr defaultRowHeight="19.8" x14ac:dyDescent="0.4"/>
  <cols>
    <col min="1" max="1" width="34.33203125" customWidth="1"/>
    <col min="2" max="2" width="53.6640625" customWidth="1"/>
    <col min="3" max="5" width="18.109375" customWidth="1"/>
    <col min="6" max="6" width="25" customWidth="1"/>
    <col min="7" max="7" width="43.33203125" customWidth="1"/>
    <col min="8" max="8" width="25.44140625" customWidth="1"/>
    <col min="9" max="9" width="62.109375" customWidth="1"/>
    <col min="10" max="10" width="31.33203125" style="15" customWidth="1"/>
    <col min="11" max="11" width="71.109375" customWidth="1"/>
  </cols>
  <sheetData>
    <row r="1" spans="1:11" s="304" customFormat="1" ht="37.5" customHeight="1" x14ac:dyDescent="0.3">
      <c r="A1" s="468" t="s">
        <v>496</v>
      </c>
      <c r="B1" s="468"/>
      <c r="C1" s="468"/>
      <c r="D1" s="468"/>
      <c r="E1" s="468"/>
      <c r="F1" s="468"/>
      <c r="G1" s="468"/>
      <c r="H1" s="468"/>
      <c r="I1" s="468"/>
      <c r="J1" s="468"/>
      <c r="K1" s="2"/>
    </row>
    <row r="2" spans="1:11" ht="18.600000000000001" x14ac:dyDescent="0.3">
      <c r="A2" s="466" t="s">
        <v>60</v>
      </c>
      <c r="B2" s="466"/>
      <c r="C2" s="466"/>
      <c r="D2" s="466"/>
      <c r="E2" s="466"/>
      <c r="F2" s="466"/>
      <c r="G2" s="466"/>
      <c r="H2" s="466"/>
      <c r="I2" s="466"/>
      <c r="J2" s="466"/>
      <c r="K2" s="2"/>
    </row>
    <row r="3" spans="1:11" ht="18.600000000000001" customHeight="1" x14ac:dyDescent="0.3">
      <c r="A3" s="466"/>
      <c r="B3" s="466"/>
      <c r="C3" s="466"/>
      <c r="D3" s="466"/>
      <c r="E3" s="466"/>
      <c r="F3" s="466"/>
      <c r="G3" s="466"/>
      <c r="H3" s="466"/>
      <c r="I3" s="466"/>
      <c r="J3" s="466"/>
      <c r="K3" s="2"/>
    </row>
    <row r="4" spans="1:11" ht="40.5" customHeight="1" x14ac:dyDescent="0.3">
      <c r="A4" s="466"/>
      <c r="B4" s="466"/>
      <c r="C4" s="466"/>
      <c r="D4" s="466"/>
      <c r="E4" s="466"/>
      <c r="F4" s="466"/>
      <c r="G4" s="466"/>
      <c r="H4" s="466"/>
      <c r="I4" s="466"/>
      <c r="J4" s="466"/>
      <c r="K4" s="3"/>
    </row>
    <row r="5" spans="1:11" ht="9" customHeight="1" x14ac:dyDescent="0.3">
      <c r="A5" s="467"/>
      <c r="B5" s="467"/>
      <c r="C5" s="467"/>
      <c r="D5" s="467"/>
      <c r="E5" s="467"/>
      <c r="F5" s="467"/>
      <c r="G5" s="467"/>
      <c r="H5" s="467"/>
      <c r="I5" s="467"/>
      <c r="J5" s="467"/>
      <c r="K5" s="4"/>
    </row>
    <row r="6" spans="1:11" ht="78" x14ac:dyDescent="0.3">
      <c r="A6" s="28" t="s">
        <v>0</v>
      </c>
      <c r="B6" s="28" t="s">
        <v>1</v>
      </c>
      <c r="C6" s="29" t="s">
        <v>2</v>
      </c>
      <c r="D6" s="29" t="s">
        <v>2</v>
      </c>
      <c r="E6" s="29" t="s">
        <v>2</v>
      </c>
      <c r="F6" s="28" t="s">
        <v>3</v>
      </c>
      <c r="G6" s="28" t="s">
        <v>4</v>
      </c>
      <c r="H6" s="28" t="s">
        <v>5</v>
      </c>
      <c r="I6" s="28" t="s">
        <v>6</v>
      </c>
      <c r="J6" s="28" t="s">
        <v>7</v>
      </c>
      <c r="K6" s="5"/>
    </row>
    <row r="7" spans="1:11" ht="18.600000000000001" x14ac:dyDescent="0.3">
      <c r="A7" s="25" t="s">
        <v>8</v>
      </c>
      <c r="B7" s="25" t="s">
        <v>9</v>
      </c>
      <c r="C7" s="26" t="s">
        <v>10</v>
      </c>
      <c r="D7" s="26" t="s">
        <v>11</v>
      </c>
      <c r="E7" s="26" t="s">
        <v>12</v>
      </c>
      <c r="F7" s="26" t="s">
        <v>13</v>
      </c>
      <c r="G7" s="26" t="s">
        <v>14</v>
      </c>
      <c r="H7" s="26" t="s">
        <v>15</v>
      </c>
      <c r="I7" s="26" t="s">
        <v>16</v>
      </c>
      <c r="J7" s="27" t="s">
        <v>17</v>
      </c>
      <c r="K7" s="6"/>
    </row>
    <row r="8" spans="1:11" ht="62.4" x14ac:dyDescent="0.3">
      <c r="A8" s="70" t="s">
        <v>56</v>
      </c>
      <c r="B8" s="70" t="s">
        <v>45</v>
      </c>
      <c r="C8" s="57">
        <v>2210</v>
      </c>
      <c r="D8" s="57"/>
      <c r="E8" s="57"/>
      <c r="F8" s="436">
        <v>5.76</v>
      </c>
      <c r="G8" s="31" t="s">
        <v>18</v>
      </c>
      <c r="H8" s="433" t="s">
        <v>287</v>
      </c>
      <c r="I8" s="31" t="s">
        <v>488</v>
      </c>
      <c r="J8" s="18" t="s">
        <v>30</v>
      </c>
      <c r="K8" s="7"/>
    </row>
    <row r="9" spans="1:11" s="24" customFormat="1" ht="52.8" customHeight="1" x14ac:dyDescent="0.3">
      <c r="A9" s="32" t="s">
        <v>56</v>
      </c>
      <c r="B9" s="32" t="s">
        <v>363</v>
      </c>
      <c r="C9" s="33">
        <v>2210</v>
      </c>
      <c r="D9" s="33"/>
      <c r="E9" s="57"/>
      <c r="F9" s="377">
        <v>7471</v>
      </c>
      <c r="G9" s="31" t="s">
        <v>18</v>
      </c>
      <c r="H9" s="433" t="s">
        <v>287</v>
      </c>
      <c r="I9" s="31" t="s">
        <v>482</v>
      </c>
      <c r="J9" s="428" t="s">
        <v>30</v>
      </c>
      <c r="K9" s="7"/>
    </row>
    <row r="10" spans="1:11" s="24" customFormat="1" ht="72.599999999999994" customHeight="1" x14ac:dyDescent="0.3">
      <c r="A10" s="32" t="s">
        <v>56</v>
      </c>
      <c r="B10" s="70" t="s">
        <v>480</v>
      </c>
      <c r="C10" s="33">
        <v>2210</v>
      </c>
      <c r="D10" s="33"/>
      <c r="E10" s="57"/>
      <c r="F10" s="377">
        <v>1890</v>
      </c>
      <c r="G10" s="31" t="s">
        <v>18</v>
      </c>
      <c r="H10" s="433" t="s">
        <v>287</v>
      </c>
      <c r="I10" s="31" t="s">
        <v>481</v>
      </c>
      <c r="J10" s="428" t="s">
        <v>30</v>
      </c>
      <c r="K10" s="7"/>
    </row>
    <row r="11" spans="1:11" s="24" customFormat="1" ht="42" x14ac:dyDescent="0.3">
      <c r="A11" s="313" t="s">
        <v>56</v>
      </c>
      <c r="B11" s="313" t="s">
        <v>342</v>
      </c>
      <c r="C11" s="314">
        <v>2210</v>
      </c>
      <c r="D11" s="314"/>
      <c r="E11" s="314"/>
      <c r="F11" s="317">
        <v>13662.24</v>
      </c>
      <c r="G11" s="249" t="s">
        <v>18</v>
      </c>
      <c r="H11" s="249" t="s">
        <v>337</v>
      </c>
      <c r="I11" s="249" t="s">
        <v>338</v>
      </c>
      <c r="J11" s="249" t="s">
        <v>30</v>
      </c>
      <c r="K11" s="7"/>
    </row>
    <row r="12" spans="1:11" s="24" customFormat="1" ht="43.2" customHeight="1" x14ac:dyDescent="0.3">
      <c r="A12" s="70" t="s">
        <v>56</v>
      </c>
      <c r="B12" s="70" t="s">
        <v>363</v>
      </c>
      <c r="C12" s="57">
        <v>2210</v>
      </c>
      <c r="D12" s="57"/>
      <c r="E12" s="57"/>
      <c r="F12" s="328">
        <v>7016</v>
      </c>
      <c r="G12" s="18" t="s">
        <v>18</v>
      </c>
      <c r="H12" s="18" t="s">
        <v>337</v>
      </c>
      <c r="I12" s="18" t="s">
        <v>367</v>
      </c>
      <c r="J12" s="249"/>
      <c r="K12" s="7"/>
    </row>
    <row r="13" spans="1:11" ht="63" x14ac:dyDescent="0.3">
      <c r="A13" s="23" t="s">
        <v>82</v>
      </c>
      <c r="B13" s="439" t="s">
        <v>66</v>
      </c>
      <c r="C13" s="34">
        <v>2210</v>
      </c>
      <c r="D13" s="34"/>
      <c r="E13" s="59"/>
      <c r="F13" s="437">
        <v>655</v>
      </c>
      <c r="G13" s="19" t="s">
        <v>18</v>
      </c>
      <c r="H13" s="19" t="s">
        <v>348</v>
      </c>
      <c r="I13" s="19" t="s">
        <v>429</v>
      </c>
      <c r="J13" s="18" t="s">
        <v>30</v>
      </c>
      <c r="K13" s="7"/>
    </row>
    <row r="14" spans="1:11" s="24" customFormat="1" ht="80.400000000000006" customHeight="1" x14ac:dyDescent="0.3">
      <c r="A14" s="434" t="s">
        <v>432</v>
      </c>
      <c r="B14" s="438" t="s">
        <v>430</v>
      </c>
      <c r="C14" s="435">
        <v>2210</v>
      </c>
      <c r="D14" s="435"/>
      <c r="E14" s="435"/>
      <c r="F14" s="437">
        <v>7800</v>
      </c>
      <c r="G14" s="432" t="s">
        <v>18</v>
      </c>
      <c r="H14" s="432" t="s">
        <v>348</v>
      </c>
      <c r="I14" s="432" t="s">
        <v>431</v>
      </c>
      <c r="J14" s="18" t="s">
        <v>30</v>
      </c>
      <c r="K14" s="7"/>
    </row>
    <row r="15" spans="1:11" s="24" customFormat="1" ht="53.25" customHeight="1" x14ac:dyDescent="0.3">
      <c r="A15" s="70" t="s">
        <v>33</v>
      </c>
      <c r="B15" s="56" t="s">
        <v>196</v>
      </c>
      <c r="C15" s="57">
        <v>2240</v>
      </c>
      <c r="D15" s="57"/>
      <c r="E15" s="57"/>
      <c r="F15" s="328">
        <v>10000</v>
      </c>
      <c r="G15" s="18" t="s">
        <v>18</v>
      </c>
      <c r="H15" s="18" t="s">
        <v>75</v>
      </c>
      <c r="I15" s="100" t="s">
        <v>195</v>
      </c>
      <c r="J15" s="18" t="s">
        <v>30</v>
      </c>
      <c r="K15" s="7"/>
    </row>
    <row r="16" spans="1:11" s="24" customFormat="1" ht="63" customHeight="1" x14ac:dyDescent="0.3">
      <c r="A16" s="70" t="s">
        <v>33</v>
      </c>
      <c r="B16" s="56" t="s">
        <v>490</v>
      </c>
      <c r="C16" s="57">
        <v>2240</v>
      </c>
      <c r="D16" s="57"/>
      <c r="E16" s="57"/>
      <c r="F16" s="436">
        <v>11300</v>
      </c>
      <c r="G16" s="18" t="s">
        <v>18</v>
      </c>
      <c r="H16" s="18" t="s">
        <v>287</v>
      </c>
      <c r="I16" s="18" t="s">
        <v>491</v>
      </c>
      <c r="J16" s="18" t="s">
        <v>30</v>
      </c>
      <c r="K16" s="7"/>
    </row>
    <row r="17" spans="1:12" s="24" customFormat="1" ht="69" customHeight="1" x14ac:dyDescent="0.3">
      <c r="A17" s="429" t="s">
        <v>59</v>
      </c>
      <c r="B17" s="70" t="s">
        <v>459</v>
      </c>
      <c r="C17" s="57">
        <v>2240</v>
      </c>
      <c r="D17" s="57"/>
      <c r="E17" s="57"/>
      <c r="F17" s="453">
        <v>16000</v>
      </c>
      <c r="G17" s="428" t="s">
        <v>18</v>
      </c>
      <c r="H17" s="428" t="s">
        <v>287</v>
      </c>
      <c r="I17" s="428" t="s">
        <v>458</v>
      </c>
      <c r="J17" s="428" t="s">
        <v>30</v>
      </c>
      <c r="K17" s="7"/>
    </row>
    <row r="18" spans="1:12" s="24" customFormat="1" ht="89.4" customHeight="1" x14ac:dyDescent="0.3">
      <c r="A18" s="58" t="s">
        <v>59</v>
      </c>
      <c r="B18" s="438" t="s">
        <v>438</v>
      </c>
      <c r="C18" s="57">
        <v>2240</v>
      </c>
      <c r="D18" s="57"/>
      <c r="E18" s="57"/>
      <c r="F18" s="436">
        <v>4800</v>
      </c>
      <c r="G18" s="18" t="s">
        <v>18</v>
      </c>
      <c r="H18" s="18" t="s">
        <v>348</v>
      </c>
      <c r="I18" s="18" t="s">
        <v>439</v>
      </c>
      <c r="J18" s="18" t="s">
        <v>30</v>
      </c>
      <c r="K18" s="7"/>
    </row>
    <row r="19" spans="1:12" s="24" customFormat="1" ht="105.6" customHeight="1" x14ac:dyDescent="0.3">
      <c r="A19" s="58" t="s">
        <v>59</v>
      </c>
      <c r="B19" s="438" t="s">
        <v>434</v>
      </c>
      <c r="C19" s="57">
        <v>2240</v>
      </c>
      <c r="D19" s="57"/>
      <c r="E19" s="57"/>
      <c r="F19" s="436">
        <v>10536</v>
      </c>
      <c r="G19" s="18" t="s">
        <v>18</v>
      </c>
      <c r="H19" s="18" t="s">
        <v>348</v>
      </c>
      <c r="I19" s="18" t="s">
        <v>435</v>
      </c>
      <c r="J19" s="18" t="s">
        <v>30</v>
      </c>
      <c r="K19" s="7"/>
    </row>
    <row r="20" spans="1:12" s="24" customFormat="1" ht="89.4" customHeight="1" x14ac:dyDescent="0.3">
      <c r="A20" s="427" t="s">
        <v>433</v>
      </c>
      <c r="B20" s="438" t="s">
        <v>437</v>
      </c>
      <c r="C20" s="57">
        <v>2240</v>
      </c>
      <c r="D20" s="57"/>
      <c r="E20" s="57"/>
      <c r="F20" s="436">
        <v>9240</v>
      </c>
      <c r="G20" s="18" t="s">
        <v>18</v>
      </c>
      <c r="H20" s="18" t="s">
        <v>348</v>
      </c>
      <c r="I20" s="18" t="s">
        <v>436</v>
      </c>
      <c r="J20" s="18" t="s">
        <v>30</v>
      </c>
      <c r="K20" s="7"/>
    </row>
    <row r="21" spans="1:12" s="24" customFormat="1" ht="82.5" customHeight="1" x14ac:dyDescent="0.3">
      <c r="A21" s="70" t="s">
        <v>80</v>
      </c>
      <c r="B21" s="56" t="s">
        <v>67</v>
      </c>
      <c r="C21" s="57">
        <v>2240</v>
      </c>
      <c r="D21" s="57"/>
      <c r="E21" s="57"/>
      <c r="F21" s="328">
        <v>11222</v>
      </c>
      <c r="G21" s="18" t="s">
        <v>18</v>
      </c>
      <c r="H21" s="18" t="s">
        <v>76</v>
      </c>
      <c r="I21" s="31" t="s">
        <v>237</v>
      </c>
      <c r="J21" s="18" t="s">
        <v>30</v>
      </c>
      <c r="K21" s="7"/>
    </row>
    <row r="22" spans="1:12" ht="42" x14ac:dyDescent="0.3">
      <c r="A22" s="70" t="s">
        <v>43</v>
      </c>
      <c r="B22" s="56" t="s">
        <v>35</v>
      </c>
      <c r="C22" s="57">
        <v>2240</v>
      </c>
      <c r="D22" s="57"/>
      <c r="E22" s="57"/>
      <c r="F22" s="328">
        <v>0</v>
      </c>
      <c r="G22" s="428" t="s">
        <v>18</v>
      </c>
      <c r="H22" s="428" t="s">
        <v>287</v>
      </c>
      <c r="I22" s="379" t="s">
        <v>455</v>
      </c>
      <c r="J22" s="18" t="s">
        <v>30</v>
      </c>
      <c r="K22" s="315"/>
      <c r="L22">
        <v>13662.24</v>
      </c>
    </row>
    <row r="23" spans="1:12" ht="84" x14ac:dyDescent="0.3">
      <c r="A23" s="95" t="s">
        <v>22</v>
      </c>
      <c r="B23" s="56" t="s">
        <v>49</v>
      </c>
      <c r="C23" s="96">
        <v>2240</v>
      </c>
      <c r="D23" s="96"/>
      <c r="E23" s="96"/>
      <c r="F23" s="436">
        <v>454</v>
      </c>
      <c r="G23" s="97" t="s">
        <v>18</v>
      </c>
      <c r="H23" s="97" t="s">
        <v>287</v>
      </c>
      <c r="I23" s="97" t="s">
        <v>489</v>
      </c>
      <c r="J23" s="18" t="s">
        <v>30</v>
      </c>
      <c r="K23" s="8"/>
    </row>
    <row r="24" spans="1:12" s="24" customFormat="1" ht="84" x14ac:dyDescent="0.3">
      <c r="A24" s="98" t="s">
        <v>22</v>
      </c>
      <c r="B24" s="98" t="s">
        <v>49</v>
      </c>
      <c r="C24" s="99">
        <v>2240</v>
      </c>
      <c r="D24" s="99"/>
      <c r="E24" s="99"/>
      <c r="F24" s="330">
        <v>22000</v>
      </c>
      <c r="G24" s="100" t="s">
        <v>18</v>
      </c>
      <c r="H24" s="100" t="s">
        <v>65</v>
      </c>
      <c r="I24" s="100" t="s">
        <v>97</v>
      </c>
      <c r="J24" s="100" t="s">
        <v>30</v>
      </c>
      <c r="K24" s="8"/>
    </row>
    <row r="25" spans="1:12" s="24" customFormat="1" ht="42" x14ac:dyDescent="0.3">
      <c r="A25" s="56" t="s">
        <v>81</v>
      </c>
      <c r="B25" s="56" t="s">
        <v>68</v>
      </c>
      <c r="C25" s="57">
        <v>2240</v>
      </c>
      <c r="D25" s="57"/>
      <c r="E25" s="57"/>
      <c r="F25" s="328">
        <v>5760</v>
      </c>
      <c r="G25" s="31" t="s">
        <v>18</v>
      </c>
      <c r="H25" s="31" t="s">
        <v>65</v>
      </c>
      <c r="I25" s="31"/>
      <c r="J25" s="18" t="s">
        <v>30</v>
      </c>
      <c r="K25" s="8"/>
    </row>
    <row r="26" spans="1:12" ht="69.75" customHeight="1" x14ac:dyDescent="0.3">
      <c r="A26" s="56" t="s">
        <v>57</v>
      </c>
      <c r="B26" s="56" t="s">
        <v>247</v>
      </c>
      <c r="C26" s="57">
        <v>2240</v>
      </c>
      <c r="D26" s="57"/>
      <c r="E26" s="57"/>
      <c r="F26" s="328">
        <v>1386</v>
      </c>
      <c r="G26" s="428" t="s">
        <v>18</v>
      </c>
      <c r="H26" s="428" t="s">
        <v>76</v>
      </c>
      <c r="I26" s="428" t="s">
        <v>249</v>
      </c>
      <c r="J26" s="428" t="s">
        <v>30</v>
      </c>
      <c r="K26" s="8"/>
    </row>
    <row r="27" spans="1:12" s="24" customFormat="1" ht="63" customHeight="1" x14ac:dyDescent="0.3">
      <c r="A27" s="56" t="s">
        <v>57</v>
      </c>
      <c r="B27" s="356" t="s">
        <v>250</v>
      </c>
      <c r="C27" s="57">
        <v>2240</v>
      </c>
      <c r="D27" s="57"/>
      <c r="E27" s="57"/>
      <c r="F27" s="328">
        <v>2820</v>
      </c>
      <c r="G27" s="428" t="s">
        <v>18</v>
      </c>
      <c r="H27" s="428" t="s">
        <v>76</v>
      </c>
      <c r="I27" s="428" t="s">
        <v>248</v>
      </c>
      <c r="J27" s="428" t="s">
        <v>30</v>
      </c>
      <c r="K27" s="8"/>
    </row>
    <row r="28" spans="1:12" s="24" customFormat="1" ht="63" customHeight="1" x14ac:dyDescent="0.3">
      <c r="A28" s="56" t="s">
        <v>57</v>
      </c>
      <c r="B28" s="56" t="s">
        <v>247</v>
      </c>
      <c r="C28" s="57">
        <v>2240</v>
      </c>
      <c r="D28" s="57"/>
      <c r="E28" s="57"/>
      <c r="F28" s="328">
        <v>462</v>
      </c>
      <c r="G28" s="18" t="s">
        <v>18</v>
      </c>
      <c r="H28" s="18" t="s">
        <v>337</v>
      </c>
      <c r="I28" s="18" t="s">
        <v>365</v>
      </c>
      <c r="J28" s="18" t="s">
        <v>30</v>
      </c>
      <c r="K28" s="8"/>
    </row>
    <row r="29" spans="1:12" s="24" customFormat="1" ht="63" customHeight="1" x14ac:dyDescent="0.3">
      <c r="A29" s="56" t="s">
        <v>57</v>
      </c>
      <c r="B29" s="356" t="s">
        <v>250</v>
      </c>
      <c r="C29" s="57">
        <v>2240</v>
      </c>
      <c r="D29" s="57"/>
      <c r="E29" s="57"/>
      <c r="F29" s="328">
        <v>244</v>
      </c>
      <c r="G29" s="18" t="s">
        <v>18</v>
      </c>
      <c r="H29" s="18" t="s">
        <v>337</v>
      </c>
      <c r="I29" s="18" t="s">
        <v>366</v>
      </c>
      <c r="J29" s="18" t="s">
        <v>30</v>
      </c>
      <c r="K29" s="8"/>
    </row>
    <row r="30" spans="1:12" ht="132" customHeight="1" x14ac:dyDescent="0.3">
      <c r="A30" s="56" t="s">
        <v>58</v>
      </c>
      <c r="B30" s="56" t="s">
        <v>69</v>
      </c>
      <c r="C30" s="57">
        <v>2240</v>
      </c>
      <c r="D30" s="57"/>
      <c r="E30" s="57"/>
      <c r="F30" s="328">
        <v>3420</v>
      </c>
      <c r="G30" s="18" t="s">
        <v>18</v>
      </c>
      <c r="H30" s="18" t="s">
        <v>77</v>
      </c>
      <c r="I30" s="31" t="s">
        <v>258</v>
      </c>
      <c r="J30" s="18" t="s">
        <v>30</v>
      </c>
      <c r="K30" s="8"/>
    </row>
    <row r="31" spans="1:12" s="24" customFormat="1" ht="128.25" customHeight="1" x14ac:dyDescent="0.3">
      <c r="A31" s="56" t="s">
        <v>58</v>
      </c>
      <c r="B31" s="56" t="s">
        <v>69</v>
      </c>
      <c r="C31" s="57">
        <v>2240</v>
      </c>
      <c r="D31" s="57"/>
      <c r="E31" s="57"/>
      <c r="F31" s="328">
        <v>0</v>
      </c>
      <c r="G31" s="18" t="s">
        <v>18</v>
      </c>
      <c r="H31" s="18" t="s">
        <v>337</v>
      </c>
      <c r="I31" s="18" t="s">
        <v>364</v>
      </c>
      <c r="J31" s="18" t="s">
        <v>30</v>
      </c>
      <c r="K31" s="8"/>
    </row>
    <row r="32" spans="1:12" s="24" customFormat="1" ht="63" x14ac:dyDescent="0.3">
      <c r="A32" s="158" t="s">
        <v>32</v>
      </c>
      <c r="B32" s="158" t="s">
        <v>70</v>
      </c>
      <c r="C32" s="159">
        <v>2240</v>
      </c>
      <c r="D32" s="160"/>
      <c r="E32" s="160"/>
      <c r="F32" s="331">
        <v>1207.42</v>
      </c>
      <c r="G32" s="161" t="s">
        <v>18</v>
      </c>
      <c r="H32" s="161" t="s">
        <v>73</v>
      </c>
      <c r="I32" s="161" t="s">
        <v>165</v>
      </c>
      <c r="J32" s="161" t="s">
        <v>30</v>
      </c>
      <c r="K32" s="8"/>
    </row>
    <row r="33" spans="1:11" s="24" customFormat="1" ht="70.5" customHeight="1" x14ac:dyDescent="0.3">
      <c r="A33" s="158" t="s">
        <v>32</v>
      </c>
      <c r="B33" s="158" t="s">
        <v>166</v>
      </c>
      <c r="C33" s="159">
        <v>2240</v>
      </c>
      <c r="D33" s="160"/>
      <c r="E33" s="160"/>
      <c r="F33" s="331">
        <v>798.72</v>
      </c>
      <c r="G33" s="161" t="s">
        <v>18</v>
      </c>
      <c r="H33" s="161" t="s">
        <v>73</v>
      </c>
      <c r="I33" s="161" t="s">
        <v>164</v>
      </c>
      <c r="J33" s="161" t="s">
        <v>30</v>
      </c>
      <c r="K33" s="8"/>
    </row>
    <row r="34" spans="1:11" s="24" customFormat="1" ht="63" x14ac:dyDescent="0.3">
      <c r="A34" s="124" t="s">
        <v>32</v>
      </c>
      <c r="B34" s="124" t="s">
        <v>100</v>
      </c>
      <c r="C34" s="125">
        <v>2240</v>
      </c>
      <c r="D34" s="125"/>
      <c r="E34" s="125"/>
      <c r="F34" s="332">
        <v>4276.8599999999997</v>
      </c>
      <c r="G34" s="127" t="s">
        <v>18</v>
      </c>
      <c r="H34" s="127" t="s">
        <v>65</v>
      </c>
      <c r="I34" s="127" t="s">
        <v>101</v>
      </c>
      <c r="J34" s="127" t="s">
        <v>30</v>
      </c>
      <c r="K34" s="8"/>
    </row>
    <row r="35" spans="1:11" s="24" customFormat="1" ht="63" x14ac:dyDescent="0.3">
      <c r="A35" s="124" t="s">
        <v>32</v>
      </c>
      <c r="B35" s="124" t="s">
        <v>99</v>
      </c>
      <c r="C35" s="125">
        <v>2240</v>
      </c>
      <c r="D35" s="126"/>
      <c r="E35" s="126"/>
      <c r="F35" s="332">
        <v>1717</v>
      </c>
      <c r="G35" s="127" t="s">
        <v>18</v>
      </c>
      <c r="H35" s="127" t="s">
        <v>65</v>
      </c>
      <c r="I35" s="127" t="s">
        <v>102</v>
      </c>
      <c r="J35" s="127" t="s">
        <v>30</v>
      </c>
      <c r="K35" s="8"/>
    </row>
    <row r="36" spans="1:11" ht="63" x14ac:dyDescent="0.3">
      <c r="A36" s="56" t="s">
        <v>24</v>
      </c>
      <c r="B36" s="56" t="s">
        <v>25</v>
      </c>
      <c r="C36" s="57">
        <v>2240</v>
      </c>
      <c r="D36" s="57"/>
      <c r="E36" s="57"/>
      <c r="F36" s="328">
        <v>0</v>
      </c>
      <c r="G36" s="428" t="s">
        <v>18</v>
      </c>
      <c r="H36" s="428" t="s">
        <v>337</v>
      </c>
      <c r="I36" s="379" t="s">
        <v>456</v>
      </c>
      <c r="J36" s="18" t="s">
        <v>30</v>
      </c>
      <c r="K36" s="8"/>
    </row>
    <row r="37" spans="1:11" ht="63" x14ac:dyDescent="0.3">
      <c r="A37" s="23" t="s">
        <v>42</v>
      </c>
      <c r="B37" s="58" t="s">
        <v>131</v>
      </c>
      <c r="C37" s="59">
        <v>2240</v>
      </c>
      <c r="D37" s="59"/>
      <c r="E37" s="59"/>
      <c r="F37" s="327">
        <v>4500</v>
      </c>
      <c r="G37" s="35" t="s">
        <v>18</v>
      </c>
      <c r="H37" s="35" t="s">
        <v>72</v>
      </c>
      <c r="I37" s="35" t="s">
        <v>138</v>
      </c>
      <c r="J37" s="35" t="s">
        <v>30</v>
      </c>
      <c r="K37" s="8"/>
    </row>
    <row r="38" spans="1:11" s="24" customFormat="1" ht="87.75" customHeight="1" x14ac:dyDescent="0.3">
      <c r="A38" s="429" t="s">
        <v>42</v>
      </c>
      <c r="B38" s="429" t="s">
        <v>36</v>
      </c>
      <c r="C38" s="59">
        <v>2240</v>
      </c>
      <c r="D38" s="59"/>
      <c r="E38" s="59"/>
      <c r="F38" s="454">
        <v>0</v>
      </c>
      <c r="G38" s="35" t="s">
        <v>18</v>
      </c>
      <c r="H38" s="35" t="s">
        <v>287</v>
      </c>
      <c r="I38" s="379" t="s">
        <v>457</v>
      </c>
      <c r="J38" s="35" t="s">
        <v>30</v>
      </c>
      <c r="K38" s="8"/>
    </row>
    <row r="39" spans="1:11" ht="105" x14ac:dyDescent="0.3">
      <c r="A39" s="23" t="s">
        <v>23</v>
      </c>
      <c r="B39" s="56" t="s">
        <v>278</v>
      </c>
      <c r="C39" s="57">
        <v>2240</v>
      </c>
      <c r="D39" s="57"/>
      <c r="E39" s="57"/>
      <c r="F39" s="328">
        <v>462</v>
      </c>
      <c r="G39" s="18" t="s">
        <v>18</v>
      </c>
      <c r="H39" s="18" t="s">
        <v>77</v>
      </c>
      <c r="I39" s="35" t="s">
        <v>280</v>
      </c>
      <c r="J39" s="35" t="s">
        <v>30</v>
      </c>
      <c r="K39" s="8"/>
    </row>
    <row r="40" spans="1:11" s="24" customFormat="1" ht="53.25" customHeight="1" x14ac:dyDescent="0.3">
      <c r="A40" s="23" t="s">
        <v>23</v>
      </c>
      <c r="B40" s="56" t="s">
        <v>279</v>
      </c>
      <c r="C40" s="57">
        <v>2240</v>
      </c>
      <c r="D40" s="57"/>
      <c r="E40" s="57"/>
      <c r="F40" s="328">
        <v>580</v>
      </c>
      <c r="G40" s="18" t="s">
        <v>18</v>
      </c>
      <c r="H40" s="18" t="s">
        <v>77</v>
      </c>
      <c r="I40" s="35" t="s">
        <v>281</v>
      </c>
      <c r="J40" s="35" t="s">
        <v>30</v>
      </c>
      <c r="K40" s="8"/>
    </row>
    <row r="41" spans="1:11" ht="53.25" customHeight="1" x14ac:dyDescent="0.3">
      <c r="A41" s="56" t="s">
        <v>48</v>
      </c>
      <c r="B41" s="56" t="s">
        <v>83</v>
      </c>
      <c r="C41" s="57">
        <v>2240</v>
      </c>
      <c r="D41" s="57"/>
      <c r="E41" s="57"/>
      <c r="F41" s="453">
        <v>67.89</v>
      </c>
      <c r="G41" s="428" t="s">
        <v>18</v>
      </c>
      <c r="H41" s="428" t="s">
        <v>287</v>
      </c>
      <c r="I41" s="428"/>
      <c r="J41" s="18" t="s">
        <v>30</v>
      </c>
      <c r="K41" s="8"/>
    </row>
    <row r="42" spans="1:11" s="24" customFormat="1" ht="81" customHeight="1" x14ac:dyDescent="0.3">
      <c r="A42" s="56" t="s">
        <v>48</v>
      </c>
      <c r="B42" s="56" t="s">
        <v>460</v>
      </c>
      <c r="C42" s="57">
        <v>2240</v>
      </c>
      <c r="D42" s="57"/>
      <c r="E42" s="57"/>
      <c r="F42" s="453">
        <v>350.08</v>
      </c>
      <c r="G42" s="428" t="s">
        <v>18</v>
      </c>
      <c r="H42" s="428" t="s">
        <v>287</v>
      </c>
      <c r="I42" s="428" t="s">
        <v>463</v>
      </c>
      <c r="J42" s="428" t="s">
        <v>30</v>
      </c>
      <c r="K42" s="8"/>
    </row>
    <row r="43" spans="1:11" s="24" customFormat="1" ht="77.400000000000006" customHeight="1" x14ac:dyDescent="0.3">
      <c r="A43" s="56" t="s">
        <v>48</v>
      </c>
      <c r="B43" s="56" t="s">
        <v>461</v>
      </c>
      <c r="C43" s="57">
        <v>2240</v>
      </c>
      <c r="D43" s="57"/>
      <c r="E43" s="57"/>
      <c r="F43" s="453">
        <v>350.01</v>
      </c>
      <c r="G43" s="428" t="s">
        <v>18</v>
      </c>
      <c r="H43" s="428" t="s">
        <v>287</v>
      </c>
      <c r="I43" s="428" t="s">
        <v>464</v>
      </c>
      <c r="J43" s="428" t="s">
        <v>30</v>
      </c>
      <c r="K43" s="8"/>
    </row>
    <row r="44" spans="1:11" s="24" customFormat="1" ht="77.400000000000006" customHeight="1" x14ac:dyDescent="0.3">
      <c r="A44" s="56" t="s">
        <v>48</v>
      </c>
      <c r="B44" s="56" t="s">
        <v>462</v>
      </c>
      <c r="C44" s="57">
        <v>2240</v>
      </c>
      <c r="D44" s="57"/>
      <c r="E44" s="57"/>
      <c r="F44" s="453">
        <v>350.02</v>
      </c>
      <c r="G44" s="428" t="s">
        <v>18</v>
      </c>
      <c r="H44" s="428" t="s">
        <v>287</v>
      </c>
      <c r="I44" s="428" t="s">
        <v>465</v>
      </c>
      <c r="J44" s="428" t="s">
        <v>30</v>
      </c>
      <c r="K44" s="8"/>
    </row>
    <row r="45" spans="1:11" s="258" customFormat="1" ht="95.25" customHeight="1" x14ac:dyDescent="0.3">
      <c r="A45" s="56" t="s">
        <v>52</v>
      </c>
      <c r="B45" s="56" t="s">
        <v>93</v>
      </c>
      <c r="C45" s="57">
        <v>2240</v>
      </c>
      <c r="D45" s="57"/>
      <c r="E45" s="57"/>
      <c r="F45" s="328">
        <v>59870.16</v>
      </c>
      <c r="G45" s="428" t="s">
        <v>18</v>
      </c>
      <c r="H45" s="428" t="s">
        <v>65</v>
      </c>
      <c r="I45" s="428" t="s">
        <v>94</v>
      </c>
      <c r="J45" s="428" t="s">
        <v>30</v>
      </c>
      <c r="K45" s="455"/>
    </row>
    <row r="46" spans="1:11" s="258" customFormat="1" ht="96" customHeight="1" x14ac:dyDescent="0.3">
      <c r="A46" s="56" t="s">
        <v>52</v>
      </c>
      <c r="B46" s="56" t="s">
        <v>93</v>
      </c>
      <c r="C46" s="57">
        <v>2240</v>
      </c>
      <c r="D46" s="57"/>
      <c r="E46" s="57"/>
      <c r="F46" s="328">
        <v>8083.1</v>
      </c>
      <c r="G46" s="428" t="s">
        <v>18</v>
      </c>
      <c r="H46" s="428" t="s">
        <v>73</v>
      </c>
      <c r="I46" s="428" t="s">
        <v>170</v>
      </c>
      <c r="J46" s="428" t="s">
        <v>30</v>
      </c>
      <c r="K46" s="455"/>
    </row>
    <row r="47" spans="1:11" s="24" customFormat="1" ht="84" x14ac:dyDescent="0.3">
      <c r="A47" s="188" t="s">
        <v>52</v>
      </c>
      <c r="B47" s="458" t="s">
        <v>93</v>
      </c>
      <c r="C47" s="189">
        <v>2240</v>
      </c>
      <c r="D47" s="86"/>
      <c r="E47" s="86"/>
      <c r="F47" s="342">
        <v>1009.42</v>
      </c>
      <c r="G47" s="87" t="s">
        <v>18</v>
      </c>
      <c r="H47" s="87" t="s">
        <v>287</v>
      </c>
      <c r="I47" s="87" t="s">
        <v>492</v>
      </c>
      <c r="J47" s="87" t="s">
        <v>30</v>
      </c>
      <c r="K47" s="8"/>
    </row>
    <row r="48" spans="1:11" s="24" customFormat="1" ht="84" x14ac:dyDescent="0.3">
      <c r="A48" s="95" t="s">
        <v>52</v>
      </c>
      <c r="B48" s="95" t="s">
        <v>93</v>
      </c>
      <c r="C48" s="96">
        <v>2240</v>
      </c>
      <c r="D48" s="96"/>
      <c r="E48" s="96"/>
      <c r="F48" s="329">
        <v>5998.32</v>
      </c>
      <c r="G48" s="97" t="s">
        <v>18</v>
      </c>
      <c r="H48" s="97" t="s">
        <v>74</v>
      </c>
      <c r="I48" s="97" t="s">
        <v>190</v>
      </c>
      <c r="J48" s="87" t="s">
        <v>30</v>
      </c>
      <c r="K48" s="8"/>
    </row>
    <row r="49" spans="1:11" s="24" customFormat="1" ht="103.95" customHeight="1" x14ac:dyDescent="0.3">
      <c r="A49" s="56" t="s">
        <v>47</v>
      </c>
      <c r="B49" s="157" t="s">
        <v>161</v>
      </c>
      <c r="C49" s="57">
        <v>2240</v>
      </c>
      <c r="D49" s="57"/>
      <c r="E49" s="57"/>
      <c r="F49" s="328">
        <v>2000</v>
      </c>
      <c r="G49" s="18" t="s">
        <v>18</v>
      </c>
      <c r="H49" s="18" t="s">
        <v>73</v>
      </c>
      <c r="I49" s="18" t="s">
        <v>160</v>
      </c>
      <c r="J49" s="18" t="s">
        <v>30</v>
      </c>
      <c r="K49" s="8"/>
    </row>
    <row r="50" spans="1:11" ht="42" x14ac:dyDescent="0.3">
      <c r="A50" s="91" t="s">
        <v>26</v>
      </c>
      <c r="B50" s="88" t="s">
        <v>92</v>
      </c>
      <c r="C50" s="89">
        <v>2271</v>
      </c>
      <c r="D50" s="89"/>
      <c r="E50" s="89"/>
      <c r="F50" s="333">
        <v>15692.82</v>
      </c>
      <c r="G50" s="90" t="s">
        <v>18</v>
      </c>
      <c r="H50" s="90" t="s">
        <v>65</v>
      </c>
      <c r="I50" s="90" t="s">
        <v>95</v>
      </c>
      <c r="J50" s="92" t="s">
        <v>30</v>
      </c>
      <c r="K50" s="8"/>
    </row>
    <row r="51" spans="1:11" s="24" customFormat="1" ht="42" x14ac:dyDescent="0.3">
      <c r="A51" s="93" t="s">
        <v>26</v>
      </c>
      <c r="B51" s="93" t="s">
        <v>37</v>
      </c>
      <c r="C51" s="123">
        <v>2271</v>
      </c>
      <c r="D51" s="123"/>
      <c r="E51" s="123"/>
      <c r="F51" s="335">
        <v>3621.42</v>
      </c>
      <c r="G51" s="87" t="s">
        <v>18</v>
      </c>
      <c r="H51" s="87" t="s">
        <v>72</v>
      </c>
      <c r="I51" s="87" t="s">
        <v>156</v>
      </c>
      <c r="J51" s="94" t="s">
        <v>30</v>
      </c>
      <c r="K51" s="8"/>
    </row>
    <row r="52" spans="1:11" s="24" customFormat="1" ht="42" x14ac:dyDescent="0.3">
      <c r="A52" s="93" t="s">
        <v>26</v>
      </c>
      <c r="B52" s="93" t="s">
        <v>37</v>
      </c>
      <c r="C52" s="123">
        <v>2271</v>
      </c>
      <c r="D52" s="123"/>
      <c r="E52" s="123"/>
      <c r="F52" s="335">
        <v>915.76</v>
      </c>
      <c r="G52" s="87" t="s">
        <v>18</v>
      </c>
      <c r="H52" s="87" t="s">
        <v>72</v>
      </c>
      <c r="I52" s="87" t="s">
        <v>155</v>
      </c>
      <c r="J52" s="94" t="s">
        <v>30</v>
      </c>
      <c r="K52" s="8"/>
    </row>
    <row r="53" spans="1:11" ht="71.400000000000006" customHeight="1" x14ac:dyDescent="0.4">
      <c r="A53" s="98" t="s">
        <v>46</v>
      </c>
      <c r="B53" s="98" t="s">
        <v>50</v>
      </c>
      <c r="C53" s="99">
        <v>2272</v>
      </c>
      <c r="D53" s="99"/>
      <c r="E53" s="99"/>
      <c r="F53" s="330">
        <v>4471</v>
      </c>
      <c r="G53" s="100" t="s">
        <v>18</v>
      </c>
      <c r="H53" s="100" t="s">
        <v>65</v>
      </c>
      <c r="I53" s="101" t="s">
        <v>98</v>
      </c>
      <c r="J53" s="100" t="s">
        <v>30</v>
      </c>
      <c r="K53" s="8"/>
    </row>
    <row r="54" spans="1:11" s="24" customFormat="1" ht="75.75" customHeight="1" x14ac:dyDescent="0.3">
      <c r="A54" s="56" t="s">
        <v>46</v>
      </c>
      <c r="B54" s="56" t="s">
        <v>50</v>
      </c>
      <c r="C54" s="57">
        <v>2272</v>
      </c>
      <c r="D54" s="57"/>
      <c r="E54" s="57"/>
      <c r="F54" s="389">
        <f>3000-F55</f>
        <v>2142.44</v>
      </c>
      <c r="G54" s="18" t="s">
        <v>18</v>
      </c>
      <c r="H54" s="18" t="s">
        <v>74</v>
      </c>
      <c r="I54" s="128" t="s">
        <v>393</v>
      </c>
      <c r="J54" s="18" t="s">
        <v>30</v>
      </c>
      <c r="K54" s="8"/>
    </row>
    <row r="55" spans="1:11" s="24" customFormat="1" ht="73.5" customHeight="1" x14ac:dyDescent="0.3">
      <c r="A55" s="375" t="s">
        <v>46</v>
      </c>
      <c r="B55" s="375" t="s">
        <v>50</v>
      </c>
      <c r="C55" s="391">
        <v>2272</v>
      </c>
      <c r="D55" s="391"/>
      <c r="E55" s="391"/>
      <c r="F55" s="389">
        <f>3000-2142.44</f>
        <v>857.56</v>
      </c>
      <c r="G55" s="379" t="s">
        <v>18</v>
      </c>
      <c r="H55" s="379" t="s">
        <v>348</v>
      </c>
      <c r="I55" s="390" t="s">
        <v>394</v>
      </c>
      <c r="J55" s="379" t="s">
        <v>30</v>
      </c>
      <c r="K55" s="8"/>
    </row>
    <row r="56" spans="1:11" ht="42" x14ac:dyDescent="0.3">
      <c r="A56" s="82" t="s">
        <v>27</v>
      </c>
      <c r="B56" s="82" t="s">
        <v>88</v>
      </c>
      <c r="C56" s="83">
        <v>2273</v>
      </c>
      <c r="D56" s="83"/>
      <c r="E56" s="83"/>
      <c r="F56" s="336">
        <v>28527</v>
      </c>
      <c r="G56" s="84" t="s">
        <v>18</v>
      </c>
      <c r="H56" s="84" t="s">
        <v>65</v>
      </c>
      <c r="I56" s="84" t="s">
        <v>85</v>
      </c>
      <c r="J56" s="84" t="s">
        <v>30</v>
      </c>
      <c r="K56" s="8"/>
    </row>
    <row r="57" spans="1:11" ht="42" x14ac:dyDescent="0.3">
      <c r="A57" s="88" t="s">
        <v>28</v>
      </c>
      <c r="B57" s="88" t="s">
        <v>89</v>
      </c>
      <c r="C57" s="89">
        <v>2273</v>
      </c>
      <c r="D57" s="89"/>
      <c r="E57" s="89"/>
      <c r="F57" s="333">
        <v>9000</v>
      </c>
      <c r="G57" s="90" t="s">
        <v>18</v>
      </c>
      <c r="H57" s="90" t="s">
        <v>65</v>
      </c>
      <c r="I57" s="90" t="s">
        <v>86</v>
      </c>
      <c r="J57" s="90" t="s">
        <v>30</v>
      </c>
      <c r="K57" s="8"/>
    </row>
    <row r="58" spans="1:11" s="24" customFormat="1" ht="42" x14ac:dyDescent="0.3">
      <c r="A58" s="85" t="s">
        <v>28</v>
      </c>
      <c r="B58" s="85" t="s">
        <v>89</v>
      </c>
      <c r="C58" s="86">
        <v>2273</v>
      </c>
      <c r="D58" s="86"/>
      <c r="E58" s="86"/>
      <c r="F58" s="334">
        <v>2028</v>
      </c>
      <c r="G58" s="87" t="s">
        <v>18</v>
      </c>
      <c r="H58" s="87" t="s">
        <v>65</v>
      </c>
      <c r="I58" s="87" t="s">
        <v>87</v>
      </c>
      <c r="J58" s="87" t="s">
        <v>30</v>
      </c>
      <c r="K58" s="8"/>
    </row>
    <row r="59" spans="1:11" s="24" customFormat="1" ht="42" x14ac:dyDescent="0.3">
      <c r="A59" s="88" t="s">
        <v>29</v>
      </c>
      <c r="B59" s="88" t="s">
        <v>91</v>
      </c>
      <c r="C59" s="89">
        <v>2275</v>
      </c>
      <c r="D59" s="89"/>
      <c r="E59" s="89"/>
      <c r="F59" s="333">
        <v>570</v>
      </c>
      <c r="G59" s="90" t="s">
        <v>18</v>
      </c>
      <c r="H59" s="90" t="s">
        <v>65</v>
      </c>
      <c r="I59" s="90" t="s">
        <v>96</v>
      </c>
      <c r="J59" s="90" t="s">
        <v>30</v>
      </c>
      <c r="K59" s="8"/>
    </row>
    <row r="60" spans="1:11" s="24" customFormat="1" ht="42" x14ac:dyDescent="0.3">
      <c r="A60" s="85" t="s">
        <v>29</v>
      </c>
      <c r="B60" s="85" t="s">
        <v>38</v>
      </c>
      <c r="C60" s="86">
        <v>2275</v>
      </c>
      <c r="D60" s="86"/>
      <c r="E60" s="86"/>
      <c r="F60" s="334">
        <v>273</v>
      </c>
      <c r="G60" s="87" t="s">
        <v>18</v>
      </c>
      <c r="H60" s="87" t="s">
        <v>65</v>
      </c>
      <c r="I60" s="87" t="s">
        <v>90</v>
      </c>
      <c r="J60" s="87" t="s">
        <v>30</v>
      </c>
      <c r="K60" s="8"/>
    </row>
    <row r="61" spans="1:11" ht="63" x14ac:dyDescent="0.3">
      <c r="A61" s="74" t="s">
        <v>39</v>
      </c>
      <c r="B61" s="56" t="s">
        <v>71</v>
      </c>
      <c r="C61" s="57">
        <v>2282</v>
      </c>
      <c r="D61" s="57"/>
      <c r="E61" s="57"/>
      <c r="F61" s="453">
        <v>410</v>
      </c>
      <c r="G61" s="18" t="s">
        <v>18</v>
      </c>
      <c r="H61" s="18" t="s">
        <v>287</v>
      </c>
      <c r="I61" s="35" t="s">
        <v>469</v>
      </c>
      <c r="J61" s="35" t="s">
        <v>30</v>
      </c>
      <c r="K61" s="8"/>
    </row>
    <row r="62" spans="1:11" s="24" customFormat="1" ht="69" customHeight="1" x14ac:dyDescent="0.3">
      <c r="A62" s="74" t="s">
        <v>39</v>
      </c>
      <c r="B62" s="56" t="s">
        <v>468</v>
      </c>
      <c r="C62" s="57">
        <v>2282</v>
      </c>
      <c r="D62" s="57"/>
      <c r="E62" s="57"/>
      <c r="F62" s="453">
        <v>5390</v>
      </c>
      <c r="G62" s="428" t="s">
        <v>18</v>
      </c>
      <c r="H62" s="428" t="s">
        <v>287</v>
      </c>
      <c r="I62" s="428" t="s">
        <v>470</v>
      </c>
      <c r="J62" s="35" t="s">
        <v>30</v>
      </c>
      <c r="K62" s="8"/>
    </row>
    <row r="63" spans="1:11" s="24" customFormat="1" ht="51.75" customHeight="1" x14ac:dyDescent="0.3">
      <c r="A63" s="74" t="s">
        <v>39</v>
      </c>
      <c r="B63" s="56" t="s">
        <v>271</v>
      </c>
      <c r="C63" s="57">
        <v>2282</v>
      </c>
      <c r="D63" s="57"/>
      <c r="E63" s="57"/>
      <c r="F63" s="328">
        <v>2300</v>
      </c>
      <c r="G63" s="18" t="s">
        <v>18</v>
      </c>
      <c r="H63" s="18" t="s">
        <v>78</v>
      </c>
      <c r="I63" s="35" t="s">
        <v>289</v>
      </c>
      <c r="J63" s="35" t="s">
        <v>30</v>
      </c>
      <c r="K63" s="8"/>
    </row>
    <row r="64" spans="1:11" s="24" customFormat="1" ht="54.75" customHeight="1" x14ac:dyDescent="0.3">
      <c r="A64" s="74" t="s">
        <v>39</v>
      </c>
      <c r="B64" s="56" t="s">
        <v>271</v>
      </c>
      <c r="C64" s="57">
        <v>2282</v>
      </c>
      <c r="D64" s="57"/>
      <c r="E64" s="57"/>
      <c r="F64" s="328">
        <v>2900</v>
      </c>
      <c r="G64" s="18" t="s">
        <v>18</v>
      </c>
      <c r="H64" s="18" t="s">
        <v>77</v>
      </c>
      <c r="I64" s="35" t="s">
        <v>272</v>
      </c>
      <c r="J64" s="35" t="s">
        <v>30</v>
      </c>
      <c r="K64" s="8"/>
    </row>
    <row r="65" spans="1:11" s="24" customFormat="1" ht="54.75" customHeight="1" x14ac:dyDescent="0.3">
      <c r="A65" s="74" t="s">
        <v>485</v>
      </c>
      <c r="B65" s="56" t="s">
        <v>486</v>
      </c>
      <c r="C65" s="57">
        <v>3110</v>
      </c>
      <c r="D65" s="57"/>
      <c r="E65" s="57"/>
      <c r="F65" s="328">
        <v>20500</v>
      </c>
      <c r="G65" s="428" t="s">
        <v>18</v>
      </c>
      <c r="H65" s="428" t="s">
        <v>287</v>
      </c>
      <c r="I65" s="35" t="s">
        <v>487</v>
      </c>
      <c r="J65" s="35" t="s">
        <v>30</v>
      </c>
      <c r="K65" s="8"/>
    </row>
    <row r="66" spans="1:11" s="24" customFormat="1" ht="54.75" customHeight="1" x14ac:dyDescent="0.3">
      <c r="A66" s="74" t="s">
        <v>501</v>
      </c>
      <c r="B66" s="56" t="s">
        <v>499</v>
      </c>
      <c r="C66" s="57">
        <v>3110</v>
      </c>
      <c r="D66" s="57"/>
      <c r="E66" s="57"/>
      <c r="F66" s="469">
        <v>24500</v>
      </c>
      <c r="G66" s="428" t="s">
        <v>18</v>
      </c>
      <c r="H66" s="428" t="s">
        <v>265</v>
      </c>
      <c r="I66" s="35" t="s">
        <v>539</v>
      </c>
      <c r="J66" s="35" t="s">
        <v>30</v>
      </c>
      <c r="K66" s="8"/>
    </row>
    <row r="67" spans="1:11" s="24" customFormat="1" ht="54.75" customHeight="1" x14ac:dyDescent="0.3">
      <c r="A67" s="74" t="s">
        <v>502</v>
      </c>
      <c r="B67" s="56" t="s">
        <v>500</v>
      </c>
      <c r="C67" s="57">
        <v>3110</v>
      </c>
      <c r="D67" s="57"/>
      <c r="E67" s="57"/>
      <c r="F67" s="469">
        <v>96000</v>
      </c>
      <c r="G67" s="428" t="s">
        <v>18</v>
      </c>
      <c r="H67" s="428" t="s">
        <v>265</v>
      </c>
      <c r="I67" s="35" t="s">
        <v>540</v>
      </c>
      <c r="J67" s="35" t="s">
        <v>30</v>
      </c>
      <c r="K67" s="8"/>
    </row>
    <row r="68" spans="1:11" ht="33" customHeight="1" x14ac:dyDescent="0.3">
      <c r="A68" s="36" t="s">
        <v>34</v>
      </c>
      <c r="B68" s="37"/>
      <c r="C68" s="38"/>
      <c r="D68" s="38"/>
      <c r="E68" s="38"/>
      <c r="F68" s="287">
        <f>F67+F66+F65+F64+F63+F62+F61+F60+F59+F58+F57+F56+F55+F54+F53+F52+F51+F50+F49+F48+F47+F46+F45+F44+F43+F42+F41+F40+F38+F37+F36+F35+F34+F33+F32+F31+F30+F29+F28+F27+F26+F25+F24+F23+F22+F21+F20+F19+F18+F17+F16+F15+F14+F13+F12+F11+F10+F9+F8</f>
        <v>459402.00000000006</v>
      </c>
      <c r="G68" s="21"/>
      <c r="H68" s="21"/>
      <c r="I68" s="21"/>
      <c r="J68" s="39"/>
      <c r="K68" s="9"/>
    </row>
    <row r="69" spans="1:11" s="24" customFormat="1" ht="149.25" customHeight="1" x14ac:dyDescent="0.3">
      <c r="A69" s="67" t="s">
        <v>84</v>
      </c>
      <c r="B69" s="429" t="s">
        <v>345</v>
      </c>
      <c r="C69" s="59">
        <v>3132</v>
      </c>
      <c r="D69" s="59"/>
      <c r="E69" s="59"/>
      <c r="F69" s="328">
        <v>100000</v>
      </c>
      <c r="G69" s="35" t="s">
        <v>18</v>
      </c>
      <c r="H69" s="35" t="s">
        <v>76</v>
      </c>
      <c r="I69" s="35" t="s">
        <v>497</v>
      </c>
      <c r="J69" s="35" t="s">
        <v>30</v>
      </c>
      <c r="K69" s="9"/>
    </row>
    <row r="70" spans="1:11" s="16" customFormat="1" ht="117" customHeight="1" x14ac:dyDescent="0.3">
      <c r="A70" s="251" t="s">
        <v>343</v>
      </c>
      <c r="B70" s="456" t="s">
        <v>359</v>
      </c>
      <c r="C70" s="457">
        <v>3132</v>
      </c>
      <c r="D70" s="457"/>
      <c r="E70" s="457"/>
      <c r="F70" s="329">
        <v>4664150</v>
      </c>
      <c r="G70" s="255" t="s">
        <v>51</v>
      </c>
      <c r="H70" s="396" t="s">
        <v>348</v>
      </c>
      <c r="I70" s="247" t="s">
        <v>344</v>
      </c>
      <c r="J70" s="247" t="s">
        <v>30</v>
      </c>
      <c r="K70" s="17"/>
    </row>
    <row r="71" spans="1:11" s="16" customFormat="1" ht="117" customHeight="1" x14ac:dyDescent="0.3">
      <c r="A71" s="456" t="s">
        <v>108</v>
      </c>
      <c r="B71" s="456" t="s">
        <v>357</v>
      </c>
      <c r="C71" s="457">
        <v>3132</v>
      </c>
      <c r="D71" s="457"/>
      <c r="E71" s="457"/>
      <c r="F71" s="329">
        <v>17987</v>
      </c>
      <c r="G71" s="255" t="s">
        <v>18</v>
      </c>
      <c r="H71" s="247" t="s">
        <v>348</v>
      </c>
      <c r="I71" s="247"/>
      <c r="J71" s="247" t="s">
        <v>30</v>
      </c>
      <c r="K71" s="17"/>
    </row>
    <row r="72" spans="1:11" s="16" customFormat="1" ht="117" customHeight="1" x14ac:dyDescent="0.3">
      <c r="A72" s="456" t="s">
        <v>107</v>
      </c>
      <c r="B72" s="456" t="s">
        <v>358</v>
      </c>
      <c r="C72" s="457">
        <v>3132</v>
      </c>
      <c r="D72" s="457"/>
      <c r="E72" s="457"/>
      <c r="F72" s="329">
        <v>66701</v>
      </c>
      <c r="G72" s="255" t="s">
        <v>18</v>
      </c>
      <c r="H72" s="247" t="s">
        <v>348</v>
      </c>
      <c r="I72" s="247"/>
      <c r="J72" s="247" t="s">
        <v>30</v>
      </c>
      <c r="K72" s="17"/>
    </row>
    <row r="73" spans="1:11" s="24" customFormat="1" ht="33" customHeight="1" x14ac:dyDescent="0.3">
      <c r="A73" s="36" t="s">
        <v>181</v>
      </c>
      <c r="B73" s="37"/>
      <c r="C73" s="38"/>
      <c r="D73" s="38"/>
      <c r="E73" s="38"/>
      <c r="F73" s="287">
        <f>F69+F70+F71+F72</f>
        <v>4848838</v>
      </c>
      <c r="G73" s="21"/>
      <c r="H73" s="21"/>
      <c r="I73" s="21"/>
      <c r="J73" s="39"/>
      <c r="K73" s="9"/>
    </row>
    <row r="74" spans="1:11" s="24" customFormat="1" ht="126.6" customHeight="1" x14ac:dyDescent="0.3">
      <c r="A74" s="198" t="s">
        <v>114</v>
      </c>
      <c r="B74" s="199" t="s">
        <v>139</v>
      </c>
      <c r="C74" s="200">
        <v>2240</v>
      </c>
      <c r="D74" s="200"/>
      <c r="E74" s="200"/>
      <c r="F74" s="337">
        <v>299900</v>
      </c>
      <c r="G74" s="201" t="s">
        <v>51</v>
      </c>
      <c r="H74" s="201" t="s">
        <v>75</v>
      </c>
      <c r="I74" s="201" t="s">
        <v>318</v>
      </c>
      <c r="J74" s="202">
        <v>44354422</v>
      </c>
      <c r="K74" s="9"/>
    </row>
    <row r="75" spans="1:11" s="408" customFormat="1" ht="156" customHeight="1" x14ac:dyDescent="0.3">
      <c r="A75" s="404" t="s">
        <v>179</v>
      </c>
      <c r="B75" s="364" t="s">
        <v>409</v>
      </c>
      <c r="C75" s="405">
        <v>2240</v>
      </c>
      <c r="D75" s="405"/>
      <c r="E75" s="405"/>
      <c r="F75" s="470">
        <v>2690197</v>
      </c>
      <c r="G75" s="406" t="s">
        <v>51</v>
      </c>
      <c r="H75" s="406" t="s">
        <v>287</v>
      </c>
      <c r="I75" s="406" t="s">
        <v>537</v>
      </c>
      <c r="J75" s="407">
        <v>44354422</v>
      </c>
      <c r="K75" s="440"/>
    </row>
    <row r="76" spans="1:11" s="414" customFormat="1" ht="140.25" customHeight="1" x14ac:dyDescent="0.3">
      <c r="A76" s="409" t="s">
        <v>107</v>
      </c>
      <c r="B76" s="364" t="s">
        <v>408</v>
      </c>
      <c r="C76" s="410">
        <v>2240</v>
      </c>
      <c r="D76" s="410"/>
      <c r="E76" s="410"/>
      <c r="F76" s="470">
        <v>70213</v>
      </c>
      <c r="G76" s="412" t="s">
        <v>18</v>
      </c>
      <c r="H76" s="412" t="s">
        <v>287</v>
      </c>
      <c r="I76" s="412"/>
      <c r="J76" s="413">
        <v>44354422</v>
      </c>
      <c r="K76" s="441"/>
    </row>
    <row r="77" spans="1:11" s="403" customFormat="1" ht="153" customHeight="1" x14ac:dyDescent="0.3">
      <c r="A77" s="401" t="s">
        <v>401</v>
      </c>
      <c r="B77" s="360" t="s">
        <v>402</v>
      </c>
      <c r="C77" s="33">
        <v>2240</v>
      </c>
      <c r="D77" s="33"/>
      <c r="E77" s="33"/>
      <c r="F77" s="380">
        <v>8800</v>
      </c>
      <c r="G77" s="31" t="s">
        <v>18</v>
      </c>
      <c r="H77" s="31" t="s">
        <v>348</v>
      </c>
      <c r="I77" s="31" t="s">
        <v>407</v>
      </c>
      <c r="J77" s="382">
        <v>44354422</v>
      </c>
      <c r="K77" s="402"/>
    </row>
    <row r="78" spans="1:11" s="16" customFormat="1" ht="126" customHeight="1" x14ac:dyDescent="0.3">
      <c r="A78" s="418" t="s">
        <v>84</v>
      </c>
      <c r="B78" s="364" t="s">
        <v>275</v>
      </c>
      <c r="C78" s="405">
        <v>2240</v>
      </c>
      <c r="D78" s="405"/>
      <c r="E78" s="405"/>
      <c r="F78" s="411">
        <v>30790</v>
      </c>
      <c r="G78" s="406" t="s">
        <v>18</v>
      </c>
      <c r="H78" s="406" t="s">
        <v>77</v>
      </c>
      <c r="I78" s="419" t="s">
        <v>454</v>
      </c>
      <c r="J78" s="407">
        <v>44354422</v>
      </c>
      <c r="K78" s="17"/>
    </row>
    <row r="79" spans="1:11" s="24" customFormat="1" ht="103.5" customHeight="1" x14ac:dyDescent="0.3">
      <c r="A79" s="162" t="s">
        <v>180</v>
      </c>
      <c r="B79" s="56" t="s">
        <v>177</v>
      </c>
      <c r="C79" s="57">
        <v>2240</v>
      </c>
      <c r="D79" s="57"/>
      <c r="E79" s="57"/>
      <c r="F79" s="328">
        <v>349464.08</v>
      </c>
      <c r="G79" s="18" t="s">
        <v>51</v>
      </c>
      <c r="H79" s="18" t="s">
        <v>74</v>
      </c>
      <c r="I79" s="18" t="s">
        <v>303</v>
      </c>
      <c r="J79" s="54">
        <v>44354422</v>
      </c>
      <c r="K79" s="9"/>
    </row>
    <row r="80" spans="1:11" s="24" customFormat="1" ht="109.95" customHeight="1" x14ac:dyDescent="0.3">
      <c r="A80" s="162" t="s">
        <v>180</v>
      </c>
      <c r="B80" s="56" t="s">
        <v>178</v>
      </c>
      <c r="C80" s="57">
        <v>2240</v>
      </c>
      <c r="D80" s="57"/>
      <c r="E80" s="57"/>
      <c r="F80" s="338">
        <v>858694</v>
      </c>
      <c r="G80" s="18" t="s">
        <v>51</v>
      </c>
      <c r="H80" s="274" t="s">
        <v>78</v>
      </c>
      <c r="I80" s="18" t="s">
        <v>290</v>
      </c>
      <c r="J80" s="54">
        <v>44354422</v>
      </c>
      <c r="K80" s="9"/>
    </row>
    <row r="81" spans="1:11" s="24" customFormat="1" ht="33" customHeight="1" x14ac:dyDescent="0.3">
      <c r="A81" s="36" t="s">
        <v>113</v>
      </c>
      <c r="B81" s="37"/>
      <c r="C81" s="38"/>
      <c r="D81" s="38"/>
      <c r="E81" s="38"/>
      <c r="F81" s="287">
        <f>SUM(F74:F80)</f>
        <v>4308058.08</v>
      </c>
      <c r="G81" s="21"/>
      <c r="H81" s="21"/>
      <c r="I81" s="21"/>
      <c r="J81" s="39"/>
      <c r="K81" s="9"/>
    </row>
    <row r="82" spans="1:11" s="24" customFormat="1" ht="174.6" customHeight="1" x14ac:dyDescent="0.3">
      <c r="A82" s="152" t="s">
        <v>55</v>
      </c>
      <c r="B82" s="152" t="s">
        <v>63</v>
      </c>
      <c r="C82" s="153">
        <v>3132</v>
      </c>
      <c r="D82" s="153"/>
      <c r="E82" s="153"/>
      <c r="F82" s="339">
        <v>6481100</v>
      </c>
      <c r="G82" s="154" t="s">
        <v>51</v>
      </c>
      <c r="H82" s="154" t="s">
        <v>65</v>
      </c>
      <c r="I82" s="155" t="s">
        <v>132</v>
      </c>
      <c r="J82" s="156">
        <v>44354422</v>
      </c>
      <c r="K82" s="9"/>
    </row>
    <row r="83" spans="1:11" s="24" customFormat="1" ht="150" customHeight="1" x14ac:dyDescent="0.3">
      <c r="A83" s="58" t="s">
        <v>107</v>
      </c>
      <c r="B83" s="58" t="s">
        <v>109</v>
      </c>
      <c r="C83" s="59">
        <v>3132</v>
      </c>
      <c r="D83" s="59"/>
      <c r="E83" s="59"/>
      <c r="F83" s="339">
        <v>69895.7</v>
      </c>
      <c r="G83" s="35" t="s">
        <v>18</v>
      </c>
      <c r="H83" s="35" t="s">
        <v>72</v>
      </c>
      <c r="I83" s="114" t="s">
        <v>111</v>
      </c>
      <c r="J83" s="54">
        <v>44354422</v>
      </c>
      <c r="K83" s="9"/>
    </row>
    <row r="84" spans="1:11" s="24" customFormat="1" ht="142.5" customHeight="1" x14ac:dyDescent="0.3">
      <c r="A84" s="58" t="s">
        <v>108</v>
      </c>
      <c r="B84" s="58" t="s">
        <v>110</v>
      </c>
      <c r="C84" s="59">
        <v>3132</v>
      </c>
      <c r="D84" s="59"/>
      <c r="E84" s="59"/>
      <c r="F84" s="339">
        <v>21720</v>
      </c>
      <c r="G84" s="35" t="s">
        <v>18</v>
      </c>
      <c r="H84" s="35" t="s">
        <v>72</v>
      </c>
      <c r="I84" s="114" t="s">
        <v>112</v>
      </c>
      <c r="J84" s="54">
        <v>44354422</v>
      </c>
      <c r="K84" s="9"/>
    </row>
    <row r="85" spans="1:11" s="24" customFormat="1" ht="165" customHeight="1" x14ac:dyDescent="0.3">
      <c r="A85" s="174" t="s">
        <v>84</v>
      </c>
      <c r="B85" s="175" t="s">
        <v>175</v>
      </c>
      <c r="C85" s="176">
        <v>3132</v>
      </c>
      <c r="D85" s="176"/>
      <c r="E85" s="176"/>
      <c r="F85" s="340">
        <v>315000</v>
      </c>
      <c r="G85" s="177" t="s">
        <v>18</v>
      </c>
      <c r="H85" s="177" t="s">
        <v>73</v>
      </c>
      <c r="I85" s="178" t="s">
        <v>176</v>
      </c>
      <c r="J85" s="179">
        <v>44354422</v>
      </c>
      <c r="K85" s="9"/>
    </row>
    <row r="86" spans="1:11" s="24" customFormat="1" ht="143.25" customHeight="1" x14ac:dyDescent="0.3">
      <c r="A86" s="203" t="s">
        <v>84</v>
      </c>
      <c r="B86" s="204" t="s">
        <v>145</v>
      </c>
      <c r="C86" s="205">
        <v>3132</v>
      </c>
      <c r="D86" s="205"/>
      <c r="E86" s="205"/>
      <c r="F86" s="341">
        <v>315000</v>
      </c>
      <c r="G86" s="206" t="s">
        <v>18</v>
      </c>
      <c r="H86" s="206" t="s">
        <v>72</v>
      </c>
      <c r="I86" s="207" t="s">
        <v>153</v>
      </c>
      <c r="J86" s="208">
        <v>44354422</v>
      </c>
      <c r="K86" s="9"/>
    </row>
    <row r="87" spans="1:11" s="24" customFormat="1" ht="214.5" customHeight="1" x14ac:dyDescent="0.3">
      <c r="A87" s="58" t="s">
        <v>55</v>
      </c>
      <c r="B87" s="58" t="s">
        <v>340</v>
      </c>
      <c r="C87" s="59">
        <v>3132</v>
      </c>
      <c r="D87" s="59"/>
      <c r="E87" s="59"/>
      <c r="F87" s="328">
        <v>0</v>
      </c>
      <c r="G87" s="18" t="s">
        <v>51</v>
      </c>
      <c r="H87" s="18" t="s">
        <v>76</v>
      </c>
      <c r="I87" s="60" t="s">
        <v>355</v>
      </c>
      <c r="J87" s="208">
        <v>44354422</v>
      </c>
      <c r="K87" s="9"/>
    </row>
    <row r="88" spans="1:11" s="24" customFormat="1" ht="145.94999999999999" customHeight="1" x14ac:dyDescent="0.3">
      <c r="A88" s="117" t="s">
        <v>84</v>
      </c>
      <c r="B88" s="118" t="s">
        <v>142</v>
      </c>
      <c r="C88" s="119">
        <v>3132</v>
      </c>
      <c r="D88" s="119"/>
      <c r="E88" s="119"/>
      <c r="F88" s="342">
        <v>315000</v>
      </c>
      <c r="G88" s="120" t="s">
        <v>18</v>
      </c>
      <c r="H88" s="120" t="s">
        <v>72</v>
      </c>
      <c r="I88" s="121" t="s">
        <v>152</v>
      </c>
      <c r="J88" s="122">
        <v>44354422</v>
      </c>
      <c r="K88" s="9"/>
    </row>
    <row r="89" spans="1:11" s="24" customFormat="1" ht="207.75" customHeight="1" x14ac:dyDescent="0.3">
      <c r="A89" s="118" t="s">
        <v>55</v>
      </c>
      <c r="B89" s="118" t="s">
        <v>341</v>
      </c>
      <c r="C89" s="119">
        <v>3132</v>
      </c>
      <c r="D89" s="119"/>
      <c r="E89" s="119"/>
      <c r="F89" s="328">
        <v>0</v>
      </c>
      <c r="G89" s="120" t="s">
        <v>51</v>
      </c>
      <c r="H89" s="120" t="s">
        <v>76</v>
      </c>
      <c r="I89" s="248" t="s">
        <v>354</v>
      </c>
      <c r="J89" s="122">
        <v>44354422</v>
      </c>
      <c r="K89" s="9"/>
    </row>
    <row r="90" spans="1:11" s="24" customFormat="1" ht="158.25" customHeight="1" x14ac:dyDescent="0.3">
      <c r="A90" s="58" t="s">
        <v>84</v>
      </c>
      <c r="B90" s="190" t="s">
        <v>316</v>
      </c>
      <c r="C90" s="59">
        <v>3132</v>
      </c>
      <c r="D90" s="59"/>
      <c r="E90" s="59"/>
      <c r="F90" s="377">
        <v>100000</v>
      </c>
      <c r="G90" s="18" t="s">
        <v>18</v>
      </c>
      <c r="H90" s="18" t="s">
        <v>74</v>
      </c>
      <c r="I90" s="60" t="s">
        <v>191</v>
      </c>
      <c r="J90" s="54">
        <v>44354422</v>
      </c>
      <c r="K90" s="9"/>
    </row>
    <row r="91" spans="1:11" s="24" customFormat="1" ht="141" customHeight="1" x14ac:dyDescent="0.3">
      <c r="A91" s="58" t="s">
        <v>343</v>
      </c>
      <c r="B91" s="190" t="s">
        <v>381</v>
      </c>
      <c r="C91" s="59">
        <v>3132</v>
      </c>
      <c r="D91" s="59"/>
      <c r="E91" s="59"/>
      <c r="F91" s="378">
        <f>4938000-F92-F93</f>
        <v>4799340</v>
      </c>
      <c r="G91" s="18" t="s">
        <v>51</v>
      </c>
      <c r="H91" s="379" t="s">
        <v>348</v>
      </c>
      <c r="I91" s="60" t="s">
        <v>388</v>
      </c>
      <c r="J91" s="54">
        <v>44354422</v>
      </c>
      <c r="K91" s="9"/>
    </row>
    <row r="92" spans="1:11" s="24" customFormat="1" ht="123.75" customHeight="1" x14ac:dyDescent="0.3">
      <c r="A92" s="58" t="s">
        <v>107</v>
      </c>
      <c r="B92" s="429" t="s">
        <v>389</v>
      </c>
      <c r="C92" s="59">
        <v>3132</v>
      </c>
      <c r="D92" s="59"/>
      <c r="E92" s="59"/>
      <c r="F92" s="436">
        <v>99500</v>
      </c>
      <c r="G92" s="18" t="s">
        <v>18</v>
      </c>
      <c r="H92" s="379" t="s">
        <v>287</v>
      </c>
      <c r="I92" s="60" t="s">
        <v>493</v>
      </c>
      <c r="J92" s="54">
        <v>44354422</v>
      </c>
      <c r="K92" s="9"/>
    </row>
    <row r="93" spans="1:11" s="24" customFormat="1" ht="123.75" customHeight="1" x14ac:dyDescent="0.3">
      <c r="A93" s="58" t="s">
        <v>382</v>
      </c>
      <c r="B93" s="429" t="s">
        <v>390</v>
      </c>
      <c r="C93" s="59">
        <v>3132</v>
      </c>
      <c r="D93" s="59"/>
      <c r="E93" s="59"/>
      <c r="F93" s="436">
        <v>39160</v>
      </c>
      <c r="G93" s="18" t="s">
        <v>18</v>
      </c>
      <c r="H93" s="379" t="s">
        <v>287</v>
      </c>
      <c r="I93" s="60" t="s">
        <v>494</v>
      </c>
      <c r="J93" s="54">
        <v>44354422</v>
      </c>
      <c r="K93" s="9"/>
    </row>
    <row r="94" spans="1:11" s="24" customFormat="1" ht="196.95" customHeight="1" x14ac:dyDescent="0.3">
      <c r="A94" s="58" t="s">
        <v>84</v>
      </c>
      <c r="B94" s="190" t="s">
        <v>315</v>
      </c>
      <c r="C94" s="59">
        <v>3132</v>
      </c>
      <c r="D94" s="59"/>
      <c r="E94" s="59"/>
      <c r="F94" s="328">
        <v>136012</v>
      </c>
      <c r="G94" s="18" t="s">
        <v>18</v>
      </c>
      <c r="H94" s="18" t="s">
        <v>74</v>
      </c>
      <c r="I94" s="60" t="s">
        <v>495</v>
      </c>
      <c r="J94" s="54">
        <v>44354422</v>
      </c>
      <c r="K94" s="9"/>
    </row>
    <row r="95" spans="1:11" s="16" customFormat="1" ht="138" customHeight="1" x14ac:dyDescent="0.3">
      <c r="A95" s="359" t="s">
        <v>362</v>
      </c>
      <c r="B95" s="23" t="s">
        <v>350</v>
      </c>
      <c r="C95" s="34">
        <v>3132</v>
      </c>
      <c r="D95" s="34"/>
      <c r="E95" s="34"/>
      <c r="F95" s="380">
        <v>1930302</v>
      </c>
      <c r="G95" s="31" t="s">
        <v>51</v>
      </c>
      <c r="H95" s="31" t="s">
        <v>337</v>
      </c>
      <c r="I95" s="381" t="s">
        <v>410</v>
      </c>
      <c r="J95" s="382">
        <v>44354422</v>
      </c>
      <c r="K95" s="17"/>
    </row>
    <row r="96" spans="1:11" s="24" customFormat="1" ht="155.4" customHeight="1" x14ac:dyDescent="0.3">
      <c r="A96" s="58" t="s">
        <v>107</v>
      </c>
      <c r="B96" s="58" t="s">
        <v>360</v>
      </c>
      <c r="C96" s="59">
        <v>3132</v>
      </c>
      <c r="D96" s="59"/>
      <c r="E96" s="59"/>
      <c r="F96" s="415">
        <v>20861.18</v>
      </c>
      <c r="G96" s="31" t="s">
        <v>18</v>
      </c>
      <c r="H96" s="18" t="s">
        <v>348</v>
      </c>
      <c r="I96" s="397" t="s">
        <v>412</v>
      </c>
      <c r="J96" s="54">
        <v>44354422</v>
      </c>
      <c r="K96" s="9"/>
    </row>
    <row r="97" spans="1:11" s="24" customFormat="1" ht="148.19999999999999" customHeight="1" x14ac:dyDescent="0.3">
      <c r="A97" s="58" t="s">
        <v>108</v>
      </c>
      <c r="B97" s="58" t="s">
        <v>361</v>
      </c>
      <c r="C97" s="59">
        <v>3132</v>
      </c>
      <c r="D97" s="59"/>
      <c r="E97" s="34"/>
      <c r="F97" s="415">
        <v>1780</v>
      </c>
      <c r="G97" s="31" t="s">
        <v>18</v>
      </c>
      <c r="H97" s="18" t="s">
        <v>348</v>
      </c>
      <c r="I97" s="397" t="s">
        <v>411</v>
      </c>
      <c r="J97" s="54">
        <v>44354422</v>
      </c>
      <c r="K97" s="9"/>
    </row>
    <row r="98" spans="1:11" s="24" customFormat="1" ht="158.25" customHeight="1" x14ac:dyDescent="0.3">
      <c r="A98" s="268" t="s">
        <v>84</v>
      </c>
      <c r="B98" s="275" t="s">
        <v>314</v>
      </c>
      <c r="C98" s="276">
        <v>3132</v>
      </c>
      <c r="D98" s="276"/>
      <c r="E98" s="276"/>
      <c r="F98" s="343">
        <v>32411</v>
      </c>
      <c r="G98" s="277" t="s">
        <v>18</v>
      </c>
      <c r="H98" s="277" t="s">
        <v>77</v>
      </c>
      <c r="I98" s="163" t="s">
        <v>483</v>
      </c>
      <c r="J98" s="272">
        <v>44354422</v>
      </c>
      <c r="K98" s="9"/>
    </row>
    <row r="99" spans="1:11" s="24" customFormat="1" ht="138" customHeight="1" x14ac:dyDescent="0.3">
      <c r="A99" s="268" t="s">
        <v>268</v>
      </c>
      <c r="B99" s="275" t="s">
        <v>317</v>
      </c>
      <c r="C99" s="276">
        <v>3132</v>
      </c>
      <c r="D99" s="276"/>
      <c r="E99" s="276"/>
      <c r="F99" s="377">
        <v>6900</v>
      </c>
      <c r="G99" s="277" t="s">
        <v>18</v>
      </c>
      <c r="H99" s="277" t="s">
        <v>287</v>
      </c>
      <c r="I99" s="163" t="s">
        <v>484</v>
      </c>
      <c r="J99" s="272">
        <v>44354422</v>
      </c>
      <c r="K99" s="9"/>
    </row>
    <row r="100" spans="1:11" s="24" customFormat="1" ht="33" customHeight="1" x14ac:dyDescent="0.3">
      <c r="A100" s="36" t="s">
        <v>53</v>
      </c>
      <c r="B100" s="37"/>
      <c r="C100" s="38"/>
      <c r="D100" s="38"/>
      <c r="E100" s="38"/>
      <c r="F100" s="287">
        <f>SUM(F82:F99)</f>
        <v>14683981.879999999</v>
      </c>
      <c r="G100" s="21"/>
      <c r="H100" s="21"/>
      <c r="I100" s="21"/>
      <c r="J100" s="39"/>
      <c r="K100" s="9"/>
    </row>
    <row r="101" spans="1:11" s="16" customFormat="1" ht="122.25" customHeight="1" x14ac:dyDescent="0.3">
      <c r="A101" s="157" t="s">
        <v>55</v>
      </c>
      <c r="B101" s="250" t="s">
        <v>418</v>
      </c>
      <c r="C101" s="316">
        <v>3132</v>
      </c>
      <c r="D101" s="316"/>
      <c r="E101" s="316"/>
      <c r="F101" s="347">
        <v>2007225.6</v>
      </c>
      <c r="G101" s="247" t="s">
        <v>51</v>
      </c>
      <c r="H101" s="247" t="s">
        <v>348</v>
      </c>
      <c r="I101" s="247" t="s">
        <v>426</v>
      </c>
      <c r="J101" s="318">
        <v>44354422</v>
      </c>
      <c r="K101" s="17"/>
    </row>
    <row r="102" spans="1:11" s="16" customFormat="1" ht="143.25" customHeight="1" x14ac:dyDescent="0.3">
      <c r="A102" s="157" t="s">
        <v>385</v>
      </c>
      <c r="B102" s="430" t="s">
        <v>440</v>
      </c>
      <c r="C102" s="316">
        <v>3110</v>
      </c>
      <c r="D102" s="316"/>
      <c r="E102" s="316"/>
      <c r="F102" s="347">
        <v>619496.4</v>
      </c>
      <c r="G102" s="247" t="s">
        <v>51</v>
      </c>
      <c r="H102" s="247" t="s">
        <v>348</v>
      </c>
      <c r="I102" s="247"/>
      <c r="J102" s="318">
        <v>44354422</v>
      </c>
      <c r="K102" s="17"/>
    </row>
    <row r="103" spans="1:11" s="16" customFormat="1" ht="119.25" customHeight="1" x14ac:dyDescent="0.3">
      <c r="A103" s="157" t="s">
        <v>107</v>
      </c>
      <c r="B103" s="250" t="s">
        <v>424</v>
      </c>
      <c r="C103" s="316">
        <v>3132</v>
      </c>
      <c r="D103" s="316"/>
      <c r="E103" s="316"/>
      <c r="F103" s="347">
        <v>121819</v>
      </c>
      <c r="G103" s="247" t="s">
        <v>18</v>
      </c>
      <c r="H103" s="247" t="s">
        <v>348</v>
      </c>
      <c r="I103" s="247"/>
      <c r="J103" s="318">
        <v>44354422</v>
      </c>
      <c r="K103" s="17"/>
    </row>
    <row r="104" spans="1:11" s="16" customFormat="1" ht="119.25" customHeight="1" x14ac:dyDescent="0.3">
      <c r="A104" s="157" t="s">
        <v>108</v>
      </c>
      <c r="B104" s="250" t="s">
        <v>423</v>
      </c>
      <c r="C104" s="316">
        <v>3132</v>
      </c>
      <c r="D104" s="316"/>
      <c r="E104" s="316"/>
      <c r="F104" s="347">
        <v>23496</v>
      </c>
      <c r="G104" s="247" t="s">
        <v>18</v>
      </c>
      <c r="H104" s="247" t="s">
        <v>348</v>
      </c>
      <c r="I104" s="247"/>
      <c r="J104" s="318">
        <v>44354422</v>
      </c>
      <c r="K104" s="17"/>
    </row>
    <row r="105" spans="1:11" s="16" customFormat="1" ht="144" customHeight="1" x14ac:dyDescent="0.3">
      <c r="A105" s="228" t="s">
        <v>55</v>
      </c>
      <c r="B105" s="173" t="s">
        <v>419</v>
      </c>
      <c r="C105" s="209">
        <v>3132</v>
      </c>
      <c r="D105" s="209"/>
      <c r="E105" s="209"/>
      <c r="F105" s="425">
        <v>1874813.1</v>
      </c>
      <c r="G105" s="131" t="s">
        <v>51</v>
      </c>
      <c r="H105" s="426" t="s">
        <v>348</v>
      </c>
      <c r="I105" s="131" t="s">
        <v>420</v>
      </c>
      <c r="J105" s="170">
        <v>44354422</v>
      </c>
      <c r="K105" s="17"/>
    </row>
    <row r="106" spans="1:11" s="16" customFormat="1" ht="144" customHeight="1" x14ac:dyDescent="0.3">
      <c r="A106" s="228" t="s">
        <v>385</v>
      </c>
      <c r="B106" s="431" t="s">
        <v>441</v>
      </c>
      <c r="C106" s="209">
        <v>3110</v>
      </c>
      <c r="D106" s="209"/>
      <c r="E106" s="209"/>
      <c r="F106" s="425">
        <v>619496.4</v>
      </c>
      <c r="G106" s="131" t="s">
        <v>51</v>
      </c>
      <c r="H106" s="426" t="s">
        <v>287</v>
      </c>
      <c r="I106" s="131" t="s">
        <v>478</v>
      </c>
      <c r="J106" s="170">
        <v>44354422</v>
      </c>
      <c r="K106" s="17"/>
    </row>
    <row r="107" spans="1:11" s="16" customFormat="1" ht="112.5" customHeight="1" x14ac:dyDescent="0.3">
      <c r="A107" s="228" t="s">
        <v>107</v>
      </c>
      <c r="B107" s="173" t="s">
        <v>421</v>
      </c>
      <c r="C107" s="209">
        <v>3132</v>
      </c>
      <c r="D107" s="209"/>
      <c r="E107" s="209"/>
      <c r="F107" s="346">
        <v>52000</v>
      </c>
      <c r="G107" s="131" t="s">
        <v>18</v>
      </c>
      <c r="H107" s="426" t="s">
        <v>265</v>
      </c>
      <c r="I107" s="131" t="s">
        <v>548</v>
      </c>
      <c r="J107" s="170">
        <v>44354422</v>
      </c>
      <c r="K107" s="17"/>
    </row>
    <row r="108" spans="1:11" s="16" customFormat="1" ht="114" customHeight="1" x14ac:dyDescent="0.3">
      <c r="A108" s="228" t="s">
        <v>108</v>
      </c>
      <c r="B108" s="173" t="s">
        <v>422</v>
      </c>
      <c r="C108" s="209">
        <v>3132</v>
      </c>
      <c r="D108" s="209"/>
      <c r="E108" s="209"/>
      <c r="F108" s="346">
        <v>17800</v>
      </c>
      <c r="G108" s="131" t="s">
        <v>18</v>
      </c>
      <c r="H108" s="426" t="s">
        <v>265</v>
      </c>
      <c r="I108" s="131" t="s">
        <v>547</v>
      </c>
      <c r="J108" s="170">
        <v>44354422</v>
      </c>
      <c r="K108" s="17"/>
    </row>
    <row r="109" spans="1:11" s="24" customFormat="1" ht="33" customHeight="1" x14ac:dyDescent="0.3">
      <c r="A109" s="36" t="s">
        <v>353</v>
      </c>
      <c r="B109" s="37" t="s">
        <v>391</v>
      </c>
      <c r="C109" s="38"/>
      <c r="D109" s="38"/>
      <c r="E109" s="38"/>
      <c r="F109" s="287">
        <f>SUM(F101:F108)</f>
        <v>5336146.5</v>
      </c>
      <c r="G109" s="21"/>
      <c r="H109" s="21"/>
      <c r="I109" s="21"/>
      <c r="J109" s="39"/>
      <c r="K109" s="9"/>
    </row>
    <row r="110" spans="1:11" s="16" customFormat="1" ht="127.2" customHeight="1" x14ac:dyDescent="0.3">
      <c r="A110" s="157" t="s">
        <v>55</v>
      </c>
      <c r="B110" s="434" t="s">
        <v>443</v>
      </c>
      <c r="C110" s="316">
        <v>3132</v>
      </c>
      <c r="D110" s="316"/>
      <c r="E110" s="316"/>
      <c r="F110" s="347">
        <v>4683526.4000000004</v>
      </c>
      <c r="G110" s="247" t="s">
        <v>51</v>
      </c>
      <c r="H110" s="247" t="s">
        <v>337</v>
      </c>
      <c r="I110" s="249" t="s">
        <v>427</v>
      </c>
      <c r="J110" s="318">
        <v>44354422</v>
      </c>
      <c r="K110" s="17"/>
    </row>
    <row r="111" spans="1:11" s="16" customFormat="1" ht="127.8" customHeight="1" x14ac:dyDescent="0.3">
      <c r="A111" s="157" t="s">
        <v>385</v>
      </c>
      <c r="B111" s="250" t="s">
        <v>442</v>
      </c>
      <c r="C111" s="316">
        <v>3110</v>
      </c>
      <c r="D111" s="316"/>
      <c r="E111" s="316"/>
      <c r="F111" s="347">
        <v>1445491.6</v>
      </c>
      <c r="G111" s="247" t="s">
        <v>51</v>
      </c>
      <c r="H111" s="247" t="s">
        <v>348</v>
      </c>
      <c r="I111" s="249" t="s">
        <v>425</v>
      </c>
      <c r="J111" s="318">
        <v>44354422</v>
      </c>
      <c r="K111" s="17"/>
    </row>
    <row r="112" spans="1:11" s="16" customFormat="1" ht="129.75" customHeight="1" x14ac:dyDescent="0.3">
      <c r="A112" s="228" t="s">
        <v>55</v>
      </c>
      <c r="B112" s="173" t="s">
        <v>384</v>
      </c>
      <c r="C112" s="209">
        <v>3132</v>
      </c>
      <c r="D112" s="209"/>
      <c r="E112" s="209"/>
      <c r="F112" s="425">
        <v>4374563.9000000004</v>
      </c>
      <c r="G112" s="131" t="s">
        <v>51</v>
      </c>
      <c r="H112" s="426" t="s">
        <v>348</v>
      </c>
      <c r="I112" s="115" t="s">
        <v>476</v>
      </c>
      <c r="J112" s="170">
        <v>44354422</v>
      </c>
      <c r="K112" s="17"/>
    </row>
    <row r="113" spans="1:11" s="16" customFormat="1" ht="129.75" customHeight="1" x14ac:dyDescent="0.3">
      <c r="A113" s="228" t="s">
        <v>385</v>
      </c>
      <c r="B113" s="431" t="s">
        <v>444</v>
      </c>
      <c r="C113" s="209">
        <v>3110</v>
      </c>
      <c r="D113" s="209"/>
      <c r="E113" s="209"/>
      <c r="F113" s="425">
        <v>1445491.6</v>
      </c>
      <c r="G113" s="131" t="s">
        <v>51</v>
      </c>
      <c r="H113" s="426" t="s">
        <v>287</v>
      </c>
      <c r="I113" s="115" t="s">
        <v>477</v>
      </c>
      <c r="J113" s="170">
        <v>44354422</v>
      </c>
      <c r="K113" s="17"/>
    </row>
    <row r="114" spans="1:11" s="24" customFormat="1" ht="33" customHeight="1" x14ac:dyDescent="0.3">
      <c r="A114" s="36" t="s">
        <v>339</v>
      </c>
      <c r="B114" s="424" t="s">
        <v>392</v>
      </c>
      <c r="C114" s="38"/>
      <c r="D114" s="38"/>
      <c r="E114" s="38"/>
      <c r="F114" s="287">
        <f>SUM(F110:F113)</f>
        <v>11949073.5</v>
      </c>
      <c r="G114" s="21"/>
      <c r="H114" s="21"/>
      <c r="I114" s="21"/>
      <c r="J114" s="39"/>
      <c r="K114" s="9"/>
    </row>
    <row r="115" spans="1:11" s="24" customFormat="1" ht="213" customHeight="1" x14ac:dyDescent="0.3">
      <c r="A115" s="75" t="s">
        <v>55</v>
      </c>
      <c r="B115" s="76" t="s">
        <v>64</v>
      </c>
      <c r="C115" s="57">
        <v>3131</v>
      </c>
      <c r="D115" s="57"/>
      <c r="E115" s="57"/>
      <c r="F115" s="328">
        <v>6038.39</v>
      </c>
      <c r="G115" s="18" t="s">
        <v>18</v>
      </c>
      <c r="H115" s="18" t="s">
        <v>72</v>
      </c>
      <c r="I115" s="77" t="s">
        <v>226</v>
      </c>
      <c r="J115" s="18" t="s">
        <v>30</v>
      </c>
      <c r="K115" s="61"/>
    </row>
    <row r="116" spans="1:11" s="24" customFormat="1" ht="155.25" customHeight="1" x14ac:dyDescent="0.3">
      <c r="A116" s="75" t="s">
        <v>55</v>
      </c>
      <c r="B116" s="56" t="s">
        <v>116</v>
      </c>
      <c r="C116" s="57">
        <v>3131</v>
      </c>
      <c r="D116" s="57"/>
      <c r="E116" s="57"/>
      <c r="F116" s="459">
        <v>0</v>
      </c>
      <c r="G116" s="18" t="s">
        <v>51</v>
      </c>
      <c r="H116" s="18" t="s">
        <v>74</v>
      </c>
      <c r="I116" s="60" t="s">
        <v>498</v>
      </c>
      <c r="J116" s="18" t="s">
        <v>30</v>
      </c>
      <c r="K116" s="61"/>
    </row>
    <row r="117" spans="1:11" s="24" customFormat="1" ht="195" customHeight="1" x14ac:dyDescent="0.3">
      <c r="A117" s="75" t="s">
        <v>55</v>
      </c>
      <c r="B117" s="56" t="s">
        <v>259</v>
      </c>
      <c r="C117" s="57">
        <v>3131</v>
      </c>
      <c r="D117" s="57"/>
      <c r="E117" s="57"/>
      <c r="F117" s="328">
        <v>0</v>
      </c>
      <c r="G117" s="18" t="s">
        <v>51</v>
      </c>
      <c r="H117" s="18" t="s">
        <v>287</v>
      </c>
      <c r="I117" s="60" t="s">
        <v>452</v>
      </c>
      <c r="J117" s="18" t="s">
        <v>30</v>
      </c>
      <c r="K117" s="61"/>
    </row>
    <row r="118" spans="1:11" s="24" customFormat="1" ht="137.25" customHeight="1" x14ac:dyDescent="0.3">
      <c r="A118" s="75" t="s">
        <v>55</v>
      </c>
      <c r="B118" s="56" t="s">
        <v>267</v>
      </c>
      <c r="C118" s="57">
        <v>3131</v>
      </c>
      <c r="D118" s="57"/>
      <c r="E118" s="57"/>
      <c r="F118" s="328">
        <v>0</v>
      </c>
      <c r="G118" s="18" t="s">
        <v>51</v>
      </c>
      <c r="H118" s="18" t="s">
        <v>265</v>
      </c>
      <c r="I118" s="397" t="s">
        <v>453</v>
      </c>
      <c r="J118" s="18" t="s">
        <v>30</v>
      </c>
      <c r="K118" s="61"/>
    </row>
    <row r="119" spans="1:11" s="24" customFormat="1" ht="33" customHeight="1" x14ac:dyDescent="0.3">
      <c r="A119" s="36" t="s">
        <v>54</v>
      </c>
      <c r="B119" s="37"/>
      <c r="C119" s="38"/>
      <c r="D119" s="38"/>
      <c r="E119" s="38"/>
      <c r="F119" s="287">
        <f>F115+F116+F117+F118</f>
        <v>6038.39</v>
      </c>
      <c r="G119" s="21"/>
      <c r="H119" s="21"/>
      <c r="I119" s="21"/>
      <c r="J119" s="39"/>
      <c r="K119" s="9"/>
    </row>
    <row r="120" spans="1:11" s="258" customFormat="1" ht="200.4" customHeight="1" x14ac:dyDescent="0.3">
      <c r="A120" s="75" t="s">
        <v>55</v>
      </c>
      <c r="B120" s="56" t="s">
        <v>266</v>
      </c>
      <c r="C120" s="59">
        <v>3131</v>
      </c>
      <c r="D120" s="59"/>
      <c r="E120" s="59"/>
      <c r="F120" s="344">
        <v>0</v>
      </c>
      <c r="G120" s="18" t="s">
        <v>51</v>
      </c>
      <c r="H120" s="35" t="s">
        <v>287</v>
      </c>
      <c r="I120" s="60" t="s">
        <v>451</v>
      </c>
      <c r="J120" s="54">
        <v>44354422</v>
      </c>
      <c r="K120" s="61"/>
    </row>
    <row r="121" spans="1:11" s="258" customFormat="1" ht="148.5" customHeight="1" x14ac:dyDescent="0.3">
      <c r="A121" s="112" t="s">
        <v>504</v>
      </c>
      <c r="B121" s="429" t="s">
        <v>503</v>
      </c>
      <c r="C121" s="59">
        <v>2240</v>
      </c>
      <c r="D121" s="59"/>
      <c r="E121" s="59"/>
      <c r="F121" s="344">
        <v>68106</v>
      </c>
      <c r="G121" s="428" t="s">
        <v>18</v>
      </c>
      <c r="H121" s="35" t="s">
        <v>265</v>
      </c>
      <c r="I121" s="60" t="s">
        <v>538</v>
      </c>
      <c r="J121" s="54">
        <v>44354422</v>
      </c>
      <c r="K121" s="61"/>
    </row>
    <row r="122" spans="1:11" s="24" customFormat="1" ht="33" customHeight="1" x14ac:dyDescent="0.3">
      <c r="A122" s="257" t="s">
        <v>262</v>
      </c>
      <c r="B122" s="37"/>
      <c r="C122" s="38"/>
      <c r="D122" s="38"/>
      <c r="E122" s="38"/>
      <c r="F122" s="287">
        <f>F120+F121</f>
        <v>68106</v>
      </c>
      <c r="G122" s="21"/>
      <c r="H122" s="21"/>
      <c r="I122" s="21"/>
      <c r="J122" s="39"/>
      <c r="K122" s="61"/>
    </row>
    <row r="123" spans="1:11" s="24" customFormat="1" ht="150" customHeight="1" x14ac:dyDescent="0.3">
      <c r="A123" s="112" t="s">
        <v>119</v>
      </c>
      <c r="B123" s="58" t="s">
        <v>118</v>
      </c>
      <c r="C123" s="59">
        <v>3132</v>
      </c>
      <c r="D123" s="59"/>
      <c r="E123" s="59"/>
      <c r="F123" s="328">
        <v>0</v>
      </c>
      <c r="G123" s="35" t="s">
        <v>18</v>
      </c>
      <c r="H123" s="35" t="s">
        <v>72</v>
      </c>
      <c r="I123" s="60" t="s">
        <v>523</v>
      </c>
      <c r="J123" s="54">
        <v>44354422</v>
      </c>
      <c r="K123" s="9"/>
    </row>
    <row r="124" spans="1:11" s="24" customFormat="1" ht="129.75" customHeight="1" x14ac:dyDescent="0.4">
      <c r="A124" s="251" t="s">
        <v>84</v>
      </c>
      <c r="B124" s="252" t="s">
        <v>120</v>
      </c>
      <c r="C124" s="253">
        <v>3132</v>
      </c>
      <c r="D124" s="254"/>
      <c r="E124" s="254"/>
      <c r="F124" s="308">
        <v>750000</v>
      </c>
      <c r="G124" s="255" t="s">
        <v>115</v>
      </c>
      <c r="H124" s="309" t="s">
        <v>73</v>
      </c>
      <c r="I124" s="256" t="s">
        <v>197</v>
      </c>
      <c r="J124" s="97" t="s">
        <v>30</v>
      </c>
      <c r="K124" s="9"/>
    </row>
    <row r="125" spans="1:11" s="24" customFormat="1" ht="147" customHeight="1" x14ac:dyDescent="0.4">
      <c r="A125" s="250" t="s">
        <v>55</v>
      </c>
      <c r="B125" s="244" t="s">
        <v>260</v>
      </c>
      <c r="C125" s="245">
        <v>3132</v>
      </c>
      <c r="D125" s="246"/>
      <c r="E125" s="246"/>
      <c r="F125" s="322">
        <v>0</v>
      </c>
      <c r="G125" s="247" t="s">
        <v>51</v>
      </c>
      <c r="H125" s="307" t="s">
        <v>78</v>
      </c>
      <c r="I125" s="248" t="s">
        <v>346</v>
      </c>
      <c r="J125" s="249" t="s">
        <v>30</v>
      </c>
      <c r="K125" s="9"/>
    </row>
    <row r="126" spans="1:11" s="24" customFormat="1" ht="127.5" customHeight="1" x14ac:dyDescent="0.4">
      <c r="A126" s="199" t="s">
        <v>55</v>
      </c>
      <c r="B126" s="259" t="s">
        <v>251</v>
      </c>
      <c r="C126" s="260">
        <v>3132</v>
      </c>
      <c r="D126" s="261"/>
      <c r="E126" s="261"/>
      <c r="F126" s="282">
        <v>1400000</v>
      </c>
      <c r="G126" s="262" t="s">
        <v>51</v>
      </c>
      <c r="H126" s="310" t="s">
        <v>77</v>
      </c>
      <c r="I126" s="263" t="s">
        <v>276</v>
      </c>
      <c r="J126" s="242" t="s">
        <v>30</v>
      </c>
      <c r="K126" s="9"/>
    </row>
    <row r="127" spans="1:11" s="24" customFormat="1" ht="158.4" customHeight="1" x14ac:dyDescent="0.4">
      <c r="A127" s="58" t="s">
        <v>107</v>
      </c>
      <c r="B127" s="241" t="s">
        <v>252</v>
      </c>
      <c r="C127" s="104">
        <v>3132</v>
      </c>
      <c r="D127" s="105"/>
      <c r="E127" s="105"/>
      <c r="F127" s="283">
        <v>17204.71</v>
      </c>
      <c r="G127" s="19" t="s">
        <v>18</v>
      </c>
      <c r="H127" s="106" t="s">
        <v>77</v>
      </c>
      <c r="I127" s="60" t="s">
        <v>277</v>
      </c>
      <c r="J127" s="299" t="s">
        <v>30</v>
      </c>
      <c r="K127" s="9"/>
    </row>
    <row r="128" spans="1:11" s="24" customFormat="1" ht="160.19999999999999" customHeight="1" x14ac:dyDescent="0.4">
      <c r="A128" s="235" t="s">
        <v>108</v>
      </c>
      <c r="B128" s="241" t="s">
        <v>253</v>
      </c>
      <c r="C128" s="104">
        <v>3132</v>
      </c>
      <c r="D128" s="105"/>
      <c r="E128" s="105"/>
      <c r="F128" s="283">
        <v>4272</v>
      </c>
      <c r="G128" s="19" t="s">
        <v>18</v>
      </c>
      <c r="H128" s="106" t="s">
        <v>77</v>
      </c>
      <c r="I128" s="114" t="s">
        <v>304</v>
      </c>
      <c r="J128" s="299" t="s">
        <v>30</v>
      </c>
      <c r="K128" s="9"/>
    </row>
    <row r="129" spans="1:11" s="24" customFormat="1" ht="168" customHeight="1" x14ac:dyDescent="0.4">
      <c r="A129" s="323" t="s">
        <v>119</v>
      </c>
      <c r="B129" s="243" t="s">
        <v>256</v>
      </c>
      <c r="C129" s="245"/>
      <c r="D129" s="246"/>
      <c r="E129" s="246"/>
      <c r="F129" s="322">
        <v>828304</v>
      </c>
      <c r="G129" s="247" t="s">
        <v>18</v>
      </c>
      <c r="H129" s="307" t="s">
        <v>337</v>
      </c>
      <c r="I129" s="248" t="s">
        <v>347</v>
      </c>
      <c r="J129" s="324" t="s">
        <v>30</v>
      </c>
      <c r="K129" s="9"/>
    </row>
    <row r="130" spans="1:11" s="24" customFormat="1" ht="108" customHeight="1" x14ac:dyDescent="0.4">
      <c r="A130" s="250" t="s">
        <v>55</v>
      </c>
      <c r="B130" s="244" t="s">
        <v>282</v>
      </c>
      <c r="C130" s="245">
        <v>3132</v>
      </c>
      <c r="D130" s="246"/>
      <c r="E130" s="246"/>
      <c r="F130" s="306">
        <v>3473000</v>
      </c>
      <c r="G130" s="247" t="s">
        <v>51</v>
      </c>
      <c r="H130" s="307" t="s">
        <v>78</v>
      </c>
      <c r="I130" s="248" t="s">
        <v>404</v>
      </c>
      <c r="J130" s="249" t="s">
        <v>30</v>
      </c>
      <c r="K130" s="9"/>
    </row>
    <row r="131" spans="1:11" s="24" customFormat="1" ht="127.5" customHeight="1" x14ac:dyDescent="0.4">
      <c r="A131" s="58" t="s">
        <v>107</v>
      </c>
      <c r="B131" s="244" t="s">
        <v>254</v>
      </c>
      <c r="C131" s="104">
        <v>3132</v>
      </c>
      <c r="D131" s="105"/>
      <c r="E131" s="105"/>
      <c r="F131" s="322">
        <v>39869.4</v>
      </c>
      <c r="G131" s="19" t="s">
        <v>18</v>
      </c>
      <c r="H131" s="398" t="s">
        <v>348</v>
      </c>
      <c r="I131" s="397" t="s">
        <v>403</v>
      </c>
      <c r="J131" s="18" t="s">
        <v>30</v>
      </c>
      <c r="K131" s="9"/>
    </row>
    <row r="132" spans="1:11" s="24" customFormat="1" ht="125.25" customHeight="1" x14ac:dyDescent="0.4">
      <c r="A132" s="58" t="s">
        <v>108</v>
      </c>
      <c r="B132" s="244" t="s">
        <v>255</v>
      </c>
      <c r="C132" s="104">
        <v>3132</v>
      </c>
      <c r="D132" s="105"/>
      <c r="E132" s="105"/>
      <c r="F132" s="306">
        <v>4272</v>
      </c>
      <c r="G132" s="19" t="s">
        <v>18</v>
      </c>
      <c r="H132" s="398" t="s">
        <v>348</v>
      </c>
      <c r="I132" s="397" t="s">
        <v>405</v>
      </c>
      <c r="J132" s="18" t="s">
        <v>30</v>
      </c>
      <c r="K132" s="9"/>
    </row>
    <row r="133" spans="1:11" s="24" customFormat="1" ht="147.75" customHeight="1" x14ac:dyDescent="0.4">
      <c r="A133" s="112" t="s">
        <v>119</v>
      </c>
      <c r="B133" s="20" t="s">
        <v>257</v>
      </c>
      <c r="C133" s="104">
        <v>3132</v>
      </c>
      <c r="D133" s="105"/>
      <c r="E133" s="105"/>
      <c r="F133" s="283">
        <v>258717</v>
      </c>
      <c r="G133" s="19" t="s">
        <v>18</v>
      </c>
      <c r="H133" s="106" t="s">
        <v>77</v>
      </c>
      <c r="I133" s="60" t="s">
        <v>274</v>
      </c>
      <c r="J133" s="18" t="s">
        <v>30</v>
      </c>
      <c r="K133" s="9"/>
    </row>
    <row r="134" spans="1:11" s="24" customFormat="1" ht="170.25" customHeight="1" x14ac:dyDescent="0.4">
      <c r="A134" s="173" t="s">
        <v>55</v>
      </c>
      <c r="B134" s="169" t="s">
        <v>238</v>
      </c>
      <c r="C134" s="210">
        <v>3132</v>
      </c>
      <c r="D134" s="211"/>
      <c r="E134" s="211"/>
      <c r="F134" s="471">
        <v>0</v>
      </c>
      <c r="G134" s="131" t="s">
        <v>51</v>
      </c>
      <c r="H134" s="172" t="s">
        <v>75</v>
      </c>
      <c r="I134" s="116" t="s">
        <v>505</v>
      </c>
      <c r="J134" s="115" t="s">
        <v>30</v>
      </c>
      <c r="K134" s="9"/>
    </row>
    <row r="135" spans="1:11" s="24" customFormat="1" ht="33" customHeight="1" x14ac:dyDescent="0.3">
      <c r="A135" s="36" t="s">
        <v>117</v>
      </c>
      <c r="B135" s="37"/>
      <c r="C135" s="38"/>
      <c r="D135" s="38"/>
      <c r="E135" s="38"/>
      <c r="F135" s="287">
        <f>F123+F124+F126+F127+F128+F130+F131+F132+F133+F134+F129+F125</f>
        <v>6775639.1100000003</v>
      </c>
      <c r="G135" s="21"/>
      <c r="H135" s="21"/>
      <c r="I135" s="21"/>
      <c r="J135" s="39"/>
      <c r="K135" s="9"/>
    </row>
    <row r="136" spans="1:11" s="24" customFormat="1" ht="233.25" customHeight="1" x14ac:dyDescent="0.3">
      <c r="A136" s="173" t="s">
        <v>55</v>
      </c>
      <c r="B136" s="173" t="s">
        <v>239</v>
      </c>
      <c r="C136" s="209">
        <v>3132</v>
      </c>
      <c r="D136" s="209"/>
      <c r="E136" s="209"/>
      <c r="F136" s="345">
        <v>16602483</v>
      </c>
      <c r="G136" s="131" t="s">
        <v>51</v>
      </c>
      <c r="H136" s="131" t="s">
        <v>77</v>
      </c>
      <c r="I136" s="131" t="s">
        <v>200</v>
      </c>
      <c r="J136" s="115" t="s">
        <v>30</v>
      </c>
      <c r="K136" s="9"/>
    </row>
    <row r="137" spans="1:11" s="24" customFormat="1" ht="33" customHeight="1" x14ac:dyDescent="0.3">
      <c r="A137" s="197" t="s">
        <v>201</v>
      </c>
      <c r="B137" s="37"/>
      <c r="C137" s="38"/>
      <c r="D137" s="38"/>
      <c r="E137" s="38"/>
      <c r="F137" s="287">
        <f>F136</f>
        <v>16602483</v>
      </c>
      <c r="G137" s="21"/>
      <c r="H137" s="21"/>
      <c r="I137" s="21"/>
      <c r="J137" s="39"/>
      <c r="K137" s="9"/>
    </row>
    <row r="138" spans="1:11" s="24" customFormat="1" ht="149.25" customHeight="1" x14ac:dyDescent="0.4">
      <c r="A138" s="182" t="s">
        <v>84</v>
      </c>
      <c r="B138" s="169" t="s">
        <v>122</v>
      </c>
      <c r="C138" s="210">
        <v>3132</v>
      </c>
      <c r="D138" s="211"/>
      <c r="E138" s="211"/>
      <c r="F138" s="212">
        <v>725000</v>
      </c>
      <c r="G138" s="131" t="s">
        <v>115</v>
      </c>
      <c r="H138" s="172" t="s">
        <v>73</v>
      </c>
      <c r="I138" s="116" t="s">
        <v>198</v>
      </c>
      <c r="J138" s="115" t="s">
        <v>30</v>
      </c>
      <c r="K138" s="9"/>
    </row>
    <row r="139" spans="1:11" s="24" customFormat="1" ht="147.75" customHeight="1" x14ac:dyDescent="0.4">
      <c r="A139" s="321" t="s">
        <v>55</v>
      </c>
      <c r="B139" s="244" t="s">
        <v>261</v>
      </c>
      <c r="C139" s="245">
        <v>3132</v>
      </c>
      <c r="D139" s="246"/>
      <c r="E139" s="246"/>
      <c r="F139" s="322">
        <v>0</v>
      </c>
      <c r="G139" s="247" t="s">
        <v>51</v>
      </c>
      <c r="H139" s="307" t="s">
        <v>78</v>
      </c>
      <c r="I139" s="248" t="s">
        <v>352</v>
      </c>
      <c r="J139" s="249" t="s">
        <v>30</v>
      </c>
      <c r="K139" s="9"/>
    </row>
    <row r="140" spans="1:11" s="24" customFormat="1" ht="233.4" customHeight="1" x14ac:dyDescent="0.3">
      <c r="A140" s="129" t="s">
        <v>55</v>
      </c>
      <c r="B140" s="113" t="s">
        <v>144</v>
      </c>
      <c r="C140" s="130">
        <v>3132</v>
      </c>
      <c r="D140" s="130"/>
      <c r="E140" s="130"/>
      <c r="F140" s="346">
        <v>2387950</v>
      </c>
      <c r="G140" s="131" t="s">
        <v>18</v>
      </c>
      <c r="H140" s="115" t="s">
        <v>72</v>
      </c>
      <c r="I140" s="116" t="s">
        <v>143</v>
      </c>
      <c r="J140" s="115" t="s">
        <v>30</v>
      </c>
      <c r="K140" s="9"/>
    </row>
    <row r="141" spans="1:11" s="24" customFormat="1" ht="214.5" customHeight="1" x14ac:dyDescent="0.3">
      <c r="A141" s="58" t="s">
        <v>107</v>
      </c>
      <c r="B141" s="128" t="s">
        <v>147</v>
      </c>
      <c r="C141" s="107">
        <v>3132</v>
      </c>
      <c r="D141" s="107"/>
      <c r="E141" s="107"/>
      <c r="F141" s="346">
        <v>29291.17</v>
      </c>
      <c r="G141" s="35" t="s">
        <v>18</v>
      </c>
      <c r="H141" s="18" t="s">
        <v>72</v>
      </c>
      <c r="I141" s="60" t="s">
        <v>146</v>
      </c>
      <c r="J141" s="18" t="s">
        <v>30</v>
      </c>
      <c r="K141" s="9"/>
    </row>
    <row r="142" spans="1:11" s="24" customFormat="1" ht="214.5" customHeight="1" x14ac:dyDescent="0.3">
      <c r="A142" s="58" t="s">
        <v>108</v>
      </c>
      <c r="B142" s="128" t="s">
        <v>148</v>
      </c>
      <c r="C142" s="107">
        <v>3132</v>
      </c>
      <c r="D142" s="107"/>
      <c r="E142" s="107"/>
      <c r="F142" s="346">
        <v>5988</v>
      </c>
      <c r="G142" s="35" t="s">
        <v>18</v>
      </c>
      <c r="H142" s="18" t="s">
        <v>72</v>
      </c>
      <c r="I142" s="60" t="s">
        <v>154</v>
      </c>
      <c r="J142" s="18" t="s">
        <v>30</v>
      </c>
      <c r="K142" s="9"/>
    </row>
    <row r="143" spans="1:11" s="24" customFormat="1" ht="171" customHeight="1" x14ac:dyDescent="0.3">
      <c r="A143" s="319" t="s">
        <v>84</v>
      </c>
      <c r="B143" s="355" t="s">
        <v>400</v>
      </c>
      <c r="C143" s="320">
        <v>3132</v>
      </c>
      <c r="D143" s="320"/>
      <c r="E143" s="320"/>
      <c r="F143" s="317">
        <v>560000</v>
      </c>
      <c r="G143" s="247" t="s">
        <v>18</v>
      </c>
      <c r="H143" s="396" t="s">
        <v>348</v>
      </c>
      <c r="I143" s="248" t="s">
        <v>399</v>
      </c>
      <c r="J143" s="249" t="s">
        <v>30</v>
      </c>
      <c r="K143" s="9"/>
    </row>
    <row r="144" spans="1:11" s="24" customFormat="1" ht="33" customHeight="1" x14ac:dyDescent="0.3">
      <c r="A144" s="36" t="s">
        <v>121</v>
      </c>
      <c r="B144" s="37"/>
      <c r="C144" s="38"/>
      <c r="D144" s="38"/>
      <c r="E144" s="38"/>
      <c r="F144" s="287">
        <f>F138+F140+F141+F142+F143+F139</f>
        <v>3708229.17</v>
      </c>
      <c r="G144" s="21"/>
      <c r="H144" s="21"/>
      <c r="I144" s="21"/>
      <c r="J144" s="39"/>
      <c r="K144" s="9"/>
    </row>
    <row r="145" spans="1:11" s="16" customFormat="1" ht="120" customHeight="1" x14ac:dyDescent="0.3">
      <c r="A145" s="58" t="s">
        <v>19</v>
      </c>
      <c r="B145" s="58" t="s">
        <v>203</v>
      </c>
      <c r="C145" s="71" t="s">
        <v>41</v>
      </c>
      <c r="D145" s="59"/>
      <c r="E145" s="59"/>
      <c r="F145" s="327">
        <v>0</v>
      </c>
      <c r="G145" s="35" t="s">
        <v>115</v>
      </c>
      <c r="H145" s="35" t="s">
        <v>265</v>
      </c>
      <c r="I145" s="462" t="s">
        <v>514</v>
      </c>
      <c r="J145" s="18" t="s">
        <v>30</v>
      </c>
      <c r="K145" s="17"/>
    </row>
    <row r="146" spans="1:11" s="371" customFormat="1" ht="129" customHeight="1" x14ac:dyDescent="0.3">
      <c r="A146" s="365" t="s">
        <v>293</v>
      </c>
      <c r="B146" s="365" t="s">
        <v>374</v>
      </c>
      <c r="C146" s="366" t="s">
        <v>41</v>
      </c>
      <c r="D146" s="369"/>
      <c r="E146" s="369"/>
      <c r="F146" s="327">
        <v>0</v>
      </c>
      <c r="G146" s="367" t="s">
        <v>115</v>
      </c>
      <c r="H146" s="367" t="s">
        <v>73</v>
      </c>
      <c r="I146" s="462" t="s">
        <v>515</v>
      </c>
      <c r="J146" s="367" t="s">
        <v>30</v>
      </c>
      <c r="K146" s="370"/>
    </row>
    <row r="147" spans="1:11" s="16" customFormat="1" ht="119.25" customHeight="1" x14ac:dyDescent="0.3">
      <c r="A147" s="23" t="s">
        <v>19</v>
      </c>
      <c r="B147" s="23" t="s">
        <v>204</v>
      </c>
      <c r="C147" s="51" t="s">
        <v>41</v>
      </c>
      <c r="D147" s="34"/>
      <c r="E147" s="34"/>
      <c r="F147" s="327">
        <v>0</v>
      </c>
      <c r="G147" s="35" t="s">
        <v>115</v>
      </c>
      <c r="H147" s="19" t="s">
        <v>73</v>
      </c>
      <c r="I147" s="462" t="s">
        <v>515</v>
      </c>
      <c r="J147" s="19" t="s">
        <v>30</v>
      </c>
      <c r="K147" s="17"/>
    </row>
    <row r="148" spans="1:11" s="16" customFormat="1" ht="114" customHeight="1" x14ac:dyDescent="0.3">
      <c r="A148" s="279" t="s">
        <v>19</v>
      </c>
      <c r="B148" s="279" t="s">
        <v>205</v>
      </c>
      <c r="C148" s="280" t="s">
        <v>41</v>
      </c>
      <c r="D148" s="281"/>
      <c r="E148" s="281"/>
      <c r="F148" s="327">
        <v>0</v>
      </c>
      <c r="G148" s="278" t="s">
        <v>115</v>
      </c>
      <c r="H148" s="278" t="s">
        <v>78</v>
      </c>
      <c r="I148" s="462" t="s">
        <v>516</v>
      </c>
      <c r="J148" s="278" t="s">
        <v>30</v>
      </c>
      <c r="K148" s="17"/>
    </row>
    <row r="149" spans="1:11" s="16" customFormat="1" ht="138.75" customHeight="1" x14ac:dyDescent="0.3">
      <c r="A149" s="279" t="s">
        <v>187</v>
      </c>
      <c r="B149" s="58" t="s">
        <v>273</v>
      </c>
      <c r="C149" s="71" t="s">
        <v>41</v>
      </c>
      <c r="D149" s="59"/>
      <c r="E149" s="59"/>
      <c r="F149" s="327">
        <v>0</v>
      </c>
      <c r="G149" s="35" t="s">
        <v>18</v>
      </c>
      <c r="H149" s="35" t="s">
        <v>78</v>
      </c>
      <c r="I149" s="462" t="s">
        <v>517</v>
      </c>
      <c r="J149" s="35" t="s">
        <v>30</v>
      </c>
      <c r="K149" s="17"/>
    </row>
    <row r="150" spans="1:11" s="16" customFormat="1" ht="113.25" customHeight="1" x14ac:dyDescent="0.3">
      <c r="A150" s="23" t="s">
        <v>19</v>
      </c>
      <c r="B150" s="23" t="s">
        <v>206</v>
      </c>
      <c r="C150" s="51" t="s">
        <v>41</v>
      </c>
      <c r="D150" s="52"/>
      <c r="E150" s="52"/>
      <c r="F150" s="327">
        <v>0</v>
      </c>
      <c r="G150" s="35" t="s">
        <v>115</v>
      </c>
      <c r="H150" s="19" t="s">
        <v>74</v>
      </c>
      <c r="I150" s="462" t="s">
        <v>514</v>
      </c>
      <c r="J150" s="19" t="s">
        <v>30</v>
      </c>
      <c r="K150" s="17"/>
    </row>
    <row r="151" spans="1:11" s="16" customFormat="1" ht="109.5" customHeight="1" x14ac:dyDescent="0.3">
      <c r="A151" s="58" t="s">
        <v>19</v>
      </c>
      <c r="B151" s="58" t="s">
        <v>312</v>
      </c>
      <c r="C151" s="71" t="s">
        <v>41</v>
      </c>
      <c r="D151" s="72"/>
      <c r="E151" s="72"/>
      <c r="F151" s="327">
        <v>0</v>
      </c>
      <c r="G151" s="35" t="s">
        <v>115</v>
      </c>
      <c r="H151" s="35" t="s">
        <v>75</v>
      </c>
      <c r="I151" s="18" t="s">
        <v>202</v>
      </c>
      <c r="J151" s="19" t="s">
        <v>30</v>
      </c>
      <c r="K151" s="17"/>
    </row>
    <row r="152" spans="1:11" s="16" customFormat="1" ht="109.5" customHeight="1" x14ac:dyDescent="0.3">
      <c r="A152" s="173" t="s">
        <v>19</v>
      </c>
      <c r="B152" s="173" t="s">
        <v>207</v>
      </c>
      <c r="C152" s="186" t="s">
        <v>41</v>
      </c>
      <c r="D152" s="187"/>
      <c r="E152" s="187"/>
      <c r="F152" s="348">
        <v>230541.55</v>
      </c>
      <c r="G152" s="131" t="s">
        <v>115</v>
      </c>
      <c r="H152" s="131" t="s">
        <v>74</v>
      </c>
      <c r="I152" s="131" t="s">
        <v>225</v>
      </c>
      <c r="J152" s="131" t="s">
        <v>30</v>
      </c>
      <c r="K152" s="17"/>
    </row>
    <row r="153" spans="1:11" s="16" customFormat="1" ht="129" customHeight="1" x14ac:dyDescent="0.3">
      <c r="A153" s="213" t="s">
        <v>187</v>
      </c>
      <c r="B153" s="213" t="s">
        <v>208</v>
      </c>
      <c r="C153" s="214" t="s">
        <v>41</v>
      </c>
      <c r="D153" s="215"/>
      <c r="E153" s="215"/>
      <c r="F153" s="349">
        <v>3426.45</v>
      </c>
      <c r="G153" s="150" t="s">
        <v>18</v>
      </c>
      <c r="H153" s="150" t="s">
        <v>75</v>
      </c>
      <c r="I153" s="131" t="s">
        <v>288</v>
      </c>
      <c r="J153" s="131" t="s">
        <v>30</v>
      </c>
      <c r="K153" s="17"/>
    </row>
    <row r="154" spans="1:11" s="16" customFormat="1" ht="131.4" customHeight="1" x14ac:dyDescent="0.3">
      <c r="A154" s="58" t="s">
        <v>19</v>
      </c>
      <c r="B154" s="58" t="s">
        <v>209</v>
      </c>
      <c r="C154" s="71" t="s">
        <v>41</v>
      </c>
      <c r="D154" s="72"/>
      <c r="E154" s="72"/>
      <c r="F154" s="327">
        <v>0</v>
      </c>
      <c r="G154" s="35" t="s">
        <v>115</v>
      </c>
      <c r="H154" s="35" t="s">
        <v>74</v>
      </c>
      <c r="I154" s="462" t="s">
        <v>514</v>
      </c>
      <c r="J154" s="35" t="s">
        <v>30</v>
      </c>
      <c r="K154" s="17"/>
    </row>
    <row r="155" spans="1:11" s="16" customFormat="1" ht="114" customHeight="1" x14ac:dyDescent="0.3">
      <c r="A155" s="118" t="s">
        <v>19</v>
      </c>
      <c r="B155" s="118" t="s">
        <v>210</v>
      </c>
      <c r="C155" s="416" t="s">
        <v>41</v>
      </c>
      <c r="D155" s="417"/>
      <c r="E155" s="417"/>
      <c r="F155" s="472">
        <v>218352.35</v>
      </c>
      <c r="G155" s="167" t="s">
        <v>115</v>
      </c>
      <c r="H155" s="167" t="s">
        <v>348</v>
      </c>
      <c r="I155" s="167" t="s">
        <v>473</v>
      </c>
      <c r="J155" s="167" t="s">
        <v>30</v>
      </c>
      <c r="K155" s="17"/>
    </row>
    <row r="156" spans="1:11" s="16" customFormat="1" ht="114" customHeight="1" x14ac:dyDescent="0.3">
      <c r="A156" s="118" t="s">
        <v>187</v>
      </c>
      <c r="B156" s="118" t="s">
        <v>413</v>
      </c>
      <c r="C156" s="416" t="s">
        <v>41</v>
      </c>
      <c r="D156" s="417"/>
      <c r="E156" s="417"/>
      <c r="F156" s="472">
        <v>2723.13</v>
      </c>
      <c r="G156" s="167" t="s">
        <v>18</v>
      </c>
      <c r="H156" s="167" t="s">
        <v>287</v>
      </c>
      <c r="I156" s="120" t="s">
        <v>472</v>
      </c>
      <c r="J156" s="167" t="s">
        <v>30</v>
      </c>
      <c r="K156" s="17"/>
    </row>
    <row r="157" spans="1:11" s="16" customFormat="1" ht="140.25" customHeight="1" x14ac:dyDescent="0.3">
      <c r="A157" s="58" t="s">
        <v>19</v>
      </c>
      <c r="B157" s="58" t="s">
        <v>211</v>
      </c>
      <c r="C157" s="71" t="s">
        <v>41</v>
      </c>
      <c r="D157" s="72"/>
      <c r="E157" s="72"/>
      <c r="F157" s="327">
        <v>0</v>
      </c>
      <c r="G157" s="35" t="s">
        <v>115</v>
      </c>
      <c r="H157" s="35" t="s">
        <v>76</v>
      </c>
      <c r="I157" s="460" t="s">
        <v>518</v>
      </c>
      <c r="J157" s="35" t="s">
        <v>30</v>
      </c>
      <c r="K157" s="17"/>
    </row>
    <row r="158" spans="1:11" s="16" customFormat="1" ht="102.75" customHeight="1" x14ac:dyDescent="0.3">
      <c r="A158" s="58" t="s">
        <v>19</v>
      </c>
      <c r="B158" s="58" t="s">
        <v>212</v>
      </c>
      <c r="C158" s="71" t="s">
        <v>41</v>
      </c>
      <c r="D158" s="72"/>
      <c r="E158" s="72"/>
      <c r="F158" s="327">
        <v>0</v>
      </c>
      <c r="G158" s="35" t="s">
        <v>115</v>
      </c>
      <c r="H158" s="35" t="s">
        <v>76</v>
      </c>
      <c r="I158" s="460" t="s">
        <v>519</v>
      </c>
      <c r="J158" s="35" t="s">
        <v>30</v>
      </c>
      <c r="K158" s="17"/>
    </row>
    <row r="159" spans="1:11" s="16" customFormat="1" ht="144" customHeight="1" x14ac:dyDescent="0.3">
      <c r="A159" s="58" t="s">
        <v>19</v>
      </c>
      <c r="B159" s="429" t="s">
        <v>213</v>
      </c>
      <c r="C159" s="71" t="s">
        <v>41</v>
      </c>
      <c r="D159" s="72"/>
      <c r="E159" s="72"/>
      <c r="F159" s="472">
        <v>0</v>
      </c>
      <c r="G159" s="35" t="s">
        <v>115</v>
      </c>
      <c r="H159" s="35" t="s">
        <v>265</v>
      </c>
      <c r="I159" s="460" t="s">
        <v>506</v>
      </c>
      <c r="J159" s="35" t="s">
        <v>30</v>
      </c>
      <c r="K159" s="17"/>
    </row>
    <row r="160" spans="1:11" s="303" customFormat="1" ht="113.25" customHeight="1" x14ac:dyDescent="0.3">
      <c r="A160" s="250" t="s">
        <v>293</v>
      </c>
      <c r="B160" s="250" t="s">
        <v>298</v>
      </c>
      <c r="C160" s="300" t="s">
        <v>41</v>
      </c>
      <c r="D160" s="301"/>
      <c r="E160" s="301"/>
      <c r="F160" s="327">
        <v>0</v>
      </c>
      <c r="G160" s="247" t="s">
        <v>115</v>
      </c>
      <c r="H160" s="247" t="s">
        <v>265</v>
      </c>
      <c r="I160" s="461" t="s">
        <v>507</v>
      </c>
      <c r="J160" s="247" t="s">
        <v>30</v>
      </c>
      <c r="K160" s="302"/>
    </row>
    <row r="161" spans="1:11" s="303" customFormat="1" ht="134.25" customHeight="1" x14ac:dyDescent="0.3">
      <c r="A161" s="250" t="s">
        <v>294</v>
      </c>
      <c r="B161" s="250" t="s">
        <v>299</v>
      </c>
      <c r="C161" s="300" t="s">
        <v>41</v>
      </c>
      <c r="D161" s="301"/>
      <c r="E161" s="301"/>
      <c r="F161" s="327">
        <v>0</v>
      </c>
      <c r="G161" s="247" t="s">
        <v>18</v>
      </c>
      <c r="H161" s="247" t="s">
        <v>265</v>
      </c>
      <c r="I161" s="461" t="s">
        <v>508</v>
      </c>
      <c r="J161" s="247" t="s">
        <v>30</v>
      </c>
      <c r="K161" s="302"/>
    </row>
    <row r="162" spans="1:11" s="16" customFormat="1" ht="108.75" customHeight="1" x14ac:dyDescent="0.3">
      <c r="A162" s="58" t="s">
        <v>19</v>
      </c>
      <c r="B162" s="58" t="s">
        <v>214</v>
      </c>
      <c r="C162" s="71" t="s">
        <v>41</v>
      </c>
      <c r="D162" s="72"/>
      <c r="E162" s="72"/>
      <c r="F162" s="327">
        <v>0</v>
      </c>
      <c r="G162" s="35" t="s">
        <v>115</v>
      </c>
      <c r="H162" s="35" t="s">
        <v>73</v>
      </c>
      <c r="I162" s="461" t="s">
        <v>520</v>
      </c>
      <c r="J162" s="35" t="s">
        <v>30</v>
      </c>
      <c r="K162" s="17"/>
    </row>
    <row r="163" spans="1:11" s="16" customFormat="1" ht="197.25" customHeight="1" x14ac:dyDescent="0.3">
      <c r="A163" s="23" t="s">
        <v>293</v>
      </c>
      <c r="B163" s="23" t="s">
        <v>300</v>
      </c>
      <c r="C163" s="51" t="s">
        <v>41</v>
      </c>
      <c r="D163" s="52"/>
      <c r="E163" s="52"/>
      <c r="F163" s="327">
        <v>403044.61</v>
      </c>
      <c r="G163" s="19" t="s">
        <v>115</v>
      </c>
      <c r="H163" s="19" t="s">
        <v>78</v>
      </c>
      <c r="I163" s="388" t="s">
        <v>509</v>
      </c>
      <c r="J163" s="19" t="s">
        <v>30</v>
      </c>
      <c r="K163" s="17"/>
    </row>
    <row r="164" spans="1:11" s="16" customFormat="1" ht="111" customHeight="1" x14ac:dyDescent="0.3">
      <c r="A164" s="23" t="s">
        <v>294</v>
      </c>
      <c r="B164" s="23" t="s">
        <v>301</v>
      </c>
      <c r="C164" s="51" t="s">
        <v>41</v>
      </c>
      <c r="D164" s="52"/>
      <c r="E164" s="52"/>
      <c r="F164" s="327">
        <v>5172.3900000000003</v>
      </c>
      <c r="G164" s="19" t="s">
        <v>18</v>
      </c>
      <c r="H164" s="19" t="s">
        <v>337</v>
      </c>
      <c r="I164" s="19" t="s">
        <v>510</v>
      </c>
      <c r="J164" s="19" t="s">
        <v>30</v>
      </c>
      <c r="K164" s="17"/>
    </row>
    <row r="165" spans="1:11" s="16" customFormat="1" ht="112.5" customHeight="1" x14ac:dyDescent="0.3">
      <c r="A165" s="58" t="s">
        <v>19</v>
      </c>
      <c r="B165" s="58" t="s">
        <v>215</v>
      </c>
      <c r="C165" s="71" t="s">
        <v>41</v>
      </c>
      <c r="D165" s="72"/>
      <c r="E165" s="72"/>
      <c r="F165" s="327">
        <v>0</v>
      </c>
      <c r="G165" s="35" t="s">
        <v>115</v>
      </c>
      <c r="H165" s="35" t="s">
        <v>76</v>
      </c>
      <c r="I165" s="461" t="s">
        <v>519</v>
      </c>
      <c r="J165" s="35" t="s">
        <v>30</v>
      </c>
      <c r="K165" s="17"/>
    </row>
    <row r="166" spans="1:11" s="16" customFormat="1" ht="129" customHeight="1" x14ac:dyDescent="0.3">
      <c r="A166" s="58" t="s">
        <v>19</v>
      </c>
      <c r="B166" s="58" t="s">
        <v>216</v>
      </c>
      <c r="C166" s="71" t="s">
        <v>41</v>
      </c>
      <c r="D166" s="72"/>
      <c r="E166" s="72"/>
      <c r="F166" s="327">
        <v>0</v>
      </c>
      <c r="G166" s="35" t="s">
        <v>115</v>
      </c>
      <c r="H166" s="35" t="s">
        <v>265</v>
      </c>
      <c r="I166" s="460" t="s">
        <v>513</v>
      </c>
      <c r="J166" s="35" t="s">
        <v>30</v>
      </c>
      <c r="K166" s="17"/>
    </row>
    <row r="167" spans="1:11" s="16" customFormat="1" ht="111.75" customHeight="1" x14ac:dyDescent="0.3">
      <c r="A167" s="58" t="s">
        <v>19</v>
      </c>
      <c r="B167" s="58" t="s">
        <v>217</v>
      </c>
      <c r="C167" s="71" t="s">
        <v>41</v>
      </c>
      <c r="D167" s="72"/>
      <c r="E167" s="72"/>
      <c r="F167" s="327">
        <v>0</v>
      </c>
      <c r="G167" s="35" t="s">
        <v>115</v>
      </c>
      <c r="H167" s="35" t="s">
        <v>72</v>
      </c>
      <c r="I167" s="461" t="s">
        <v>521</v>
      </c>
      <c r="J167" s="35" t="s">
        <v>30</v>
      </c>
      <c r="K167" s="17"/>
    </row>
    <row r="168" spans="1:11" s="16" customFormat="1" ht="110.25" customHeight="1" x14ac:dyDescent="0.3">
      <c r="A168" s="58" t="s">
        <v>19</v>
      </c>
      <c r="B168" s="58" t="s">
        <v>218</v>
      </c>
      <c r="C168" s="71" t="s">
        <v>41</v>
      </c>
      <c r="D168" s="72"/>
      <c r="E168" s="72"/>
      <c r="F168" s="327">
        <v>0</v>
      </c>
      <c r="G168" s="35" t="s">
        <v>115</v>
      </c>
      <c r="H168" s="35" t="s">
        <v>74</v>
      </c>
      <c r="I168" s="461" t="s">
        <v>520</v>
      </c>
      <c r="J168" s="35" t="s">
        <v>30</v>
      </c>
      <c r="K168" s="17"/>
    </row>
    <row r="169" spans="1:11" s="16" customFormat="1" ht="110.25" customHeight="1" x14ac:dyDescent="0.3">
      <c r="A169" s="58" t="s">
        <v>19</v>
      </c>
      <c r="B169" s="58" t="s">
        <v>219</v>
      </c>
      <c r="C169" s="71" t="s">
        <v>41</v>
      </c>
      <c r="D169" s="72"/>
      <c r="E169" s="72"/>
      <c r="F169" s="327">
        <v>0</v>
      </c>
      <c r="G169" s="35" t="s">
        <v>115</v>
      </c>
      <c r="H169" s="35" t="s">
        <v>75</v>
      </c>
      <c r="I169" s="18" t="s">
        <v>220</v>
      </c>
      <c r="J169" s="35" t="s">
        <v>30</v>
      </c>
      <c r="K169" s="17"/>
    </row>
    <row r="170" spans="1:11" s="399" customFormat="1" ht="103.5" customHeight="1" x14ac:dyDescent="0.3">
      <c r="A170" s="365" t="s">
        <v>19</v>
      </c>
      <c r="B170" s="365" t="s">
        <v>221</v>
      </c>
      <c r="C170" s="366" t="s">
        <v>41</v>
      </c>
      <c r="D170" s="446"/>
      <c r="E170" s="446"/>
      <c r="F170" s="447">
        <v>463053.18</v>
      </c>
      <c r="G170" s="367" t="s">
        <v>115</v>
      </c>
      <c r="H170" s="448" t="s">
        <v>287</v>
      </c>
      <c r="I170" s="367" t="s">
        <v>479</v>
      </c>
      <c r="J170" s="367" t="s">
        <v>30</v>
      </c>
      <c r="K170" s="370"/>
    </row>
    <row r="171" spans="1:11" s="400" customFormat="1" ht="103.5" customHeight="1" x14ac:dyDescent="0.3">
      <c r="A171" s="449" t="s">
        <v>294</v>
      </c>
      <c r="B171" s="449" t="s">
        <v>406</v>
      </c>
      <c r="C171" s="450" t="s">
        <v>41</v>
      </c>
      <c r="D171" s="451"/>
      <c r="E171" s="451"/>
      <c r="F171" s="447">
        <v>55476.82</v>
      </c>
      <c r="G171" s="448" t="s">
        <v>18</v>
      </c>
      <c r="H171" s="448" t="s">
        <v>348</v>
      </c>
      <c r="I171" s="448"/>
      <c r="J171" s="367" t="s">
        <v>30</v>
      </c>
      <c r="K171" s="452"/>
    </row>
    <row r="172" spans="1:11" s="16" customFormat="1" ht="128.25" customHeight="1" x14ac:dyDescent="0.3">
      <c r="A172" s="23" t="s">
        <v>293</v>
      </c>
      <c r="B172" s="23" t="s">
        <v>376</v>
      </c>
      <c r="C172" s="51" t="s">
        <v>41</v>
      </c>
      <c r="D172" s="52"/>
      <c r="E172" s="52"/>
      <c r="F172" s="327">
        <v>753387.16</v>
      </c>
      <c r="G172" s="19" t="s">
        <v>115</v>
      </c>
      <c r="H172" s="19" t="s">
        <v>348</v>
      </c>
      <c r="I172" s="19" t="s">
        <v>474</v>
      </c>
      <c r="J172" s="19" t="s">
        <v>30</v>
      </c>
      <c r="K172" s="17"/>
    </row>
    <row r="173" spans="1:11" s="16" customFormat="1" ht="116.25" customHeight="1" x14ac:dyDescent="0.3">
      <c r="A173" s="23" t="s">
        <v>294</v>
      </c>
      <c r="B173" s="429" t="s">
        <v>375</v>
      </c>
      <c r="C173" s="51" t="s">
        <v>41</v>
      </c>
      <c r="D173" s="52"/>
      <c r="E173" s="52"/>
      <c r="F173" s="472">
        <v>10500</v>
      </c>
      <c r="G173" s="19" t="s">
        <v>18</v>
      </c>
      <c r="H173" s="387" t="s">
        <v>287</v>
      </c>
      <c r="I173" s="31" t="s">
        <v>471</v>
      </c>
      <c r="J173" s="19" t="s">
        <v>30</v>
      </c>
      <c r="K173" s="17"/>
    </row>
    <row r="174" spans="1:11" s="16" customFormat="1" ht="189.75" customHeight="1" x14ac:dyDescent="0.3">
      <c r="A174" s="216" t="s">
        <v>19</v>
      </c>
      <c r="B174" s="216" t="s">
        <v>222</v>
      </c>
      <c r="C174" s="217" t="s">
        <v>41</v>
      </c>
      <c r="D174" s="218"/>
      <c r="E174" s="218"/>
      <c r="F174" s="327">
        <v>304920</v>
      </c>
      <c r="G174" s="219" t="s">
        <v>21</v>
      </c>
      <c r="H174" s="219" t="s">
        <v>76</v>
      </c>
      <c r="I174" s="220" t="s">
        <v>511</v>
      </c>
      <c r="J174" s="219" t="s">
        <v>30</v>
      </c>
      <c r="K174" s="17"/>
    </row>
    <row r="175" spans="1:11" s="16" customFormat="1" ht="126.75" customHeight="1" x14ac:dyDescent="0.3">
      <c r="A175" s="216" t="s">
        <v>187</v>
      </c>
      <c r="B175" s="216" t="s">
        <v>236</v>
      </c>
      <c r="C175" s="217" t="s">
        <v>41</v>
      </c>
      <c r="D175" s="218"/>
      <c r="E175" s="218"/>
      <c r="F175" s="327">
        <v>4654</v>
      </c>
      <c r="G175" s="219" t="s">
        <v>18</v>
      </c>
      <c r="H175" s="219" t="s">
        <v>77</v>
      </c>
      <c r="I175" s="220" t="s">
        <v>335</v>
      </c>
      <c r="J175" s="219" t="s">
        <v>30</v>
      </c>
      <c r="K175" s="17"/>
    </row>
    <row r="176" spans="1:11" s="16" customFormat="1" ht="178.2" customHeight="1" x14ac:dyDescent="0.3">
      <c r="A176" s="264" t="s">
        <v>293</v>
      </c>
      <c r="B176" s="264" t="s">
        <v>270</v>
      </c>
      <c r="C176" s="265" t="s">
        <v>41</v>
      </c>
      <c r="D176" s="266"/>
      <c r="E176" s="266"/>
      <c r="F176" s="327">
        <v>319593.38</v>
      </c>
      <c r="G176" s="267" t="s">
        <v>115</v>
      </c>
      <c r="H176" s="267" t="s">
        <v>78</v>
      </c>
      <c r="I176" s="267" t="s">
        <v>336</v>
      </c>
      <c r="J176" s="267" t="s">
        <v>30</v>
      </c>
      <c r="K176" s="17"/>
    </row>
    <row r="177" spans="1:11" s="16" customFormat="1" ht="130.5" customHeight="1" x14ac:dyDescent="0.3">
      <c r="A177" s="58" t="s">
        <v>294</v>
      </c>
      <c r="B177" s="264" t="s">
        <v>302</v>
      </c>
      <c r="C177" s="71" t="s">
        <v>41</v>
      </c>
      <c r="D177" s="72"/>
      <c r="E177" s="72"/>
      <c r="F177" s="327">
        <v>4615.4399999999996</v>
      </c>
      <c r="G177" s="35" t="s">
        <v>18</v>
      </c>
      <c r="H177" s="35" t="s">
        <v>78</v>
      </c>
      <c r="I177" s="18" t="s">
        <v>512</v>
      </c>
      <c r="J177" s="35" t="s">
        <v>30</v>
      </c>
      <c r="K177" s="17"/>
    </row>
    <row r="178" spans="1:11" s="16" customFormat="1" ht="145.5" customHeight="1" x14ac:dyDescent="0.3">
      <c r="A178" s="23" t="s">
        <v>293</v>
      </c>
      <c r="B178" s="23" t="s">
        <v>291</v>
      </c>
      <c r="C178" s="51" t="s">
        <v>41</v>
      </c>
      <c r="D178" s="52"/>
      <c r="E178" s="52"/>
      <c r="F178" s="327">
        <v>1019484.37</v>
      </c>
      <c r="G178" s="19" t="s">
        <v>115</v>
      </c>
      <c r="H178" s="19" t="s">
        <v>78</v>
      </c>
      <c r="I178" s="19" t="s">
        <v>387</v>
      </c>
      <c r="J178" s="19" t="s">
        <v>30</v>
      </c>
      <c r="K178" s="17"/>
    </row>
    <row r="179" spans="1:11" s="16" customFormat="1" ht="152.25" customHeight="1" x14ac:dyDescent="0.3">
      <c r="A179" s="23" t="s">
        <v>294</v>
      </c>
      <c r="B179" s="23" t="s">
        <v>292</v>
      </c>
      <c r="C179" s="51" t="s">
        <v>41</v>
      </c>
      <c r="D179" s="52"/>
      <c r="E179" s="52"/>
      <c r="F179" s="327">
        <v>14919.82</v>
      </c>
      <c r="G179" s="19" t="s">
        <v>18</v>
      </c>
      <c r="H179" s="19" t="s">
        <v>78</v>
      </c>
      <c r="I179" s="19" t="s">
        <v>356</v>
      </c>
      <c r="J179" s="19" t="s">
        <v>30</v>
      </c>
      <c r="K179" s="17"/>
    </row>
    <row r="180" spans="1:11" s="16" customFormat="1" ht="123" customHeight="1" x14ac:dyDescent="0.3">
      <c r="A180" s="58" t="s">
        <v>19</v>
      </c>
      <c r="B180" s="58" t="s">
        <v>223</v>
      </c>
      <c r="C180" s="71" t="s">
        <v>41</v>
      </c>
      <c r="D180" s="72"/>
      <c r="E180" s="72"/>
      <c r="F180" s="327">
        <v>0</v>
      </c>
      <c r="G180" s="35" t="s">
        <v>115</v>
      </c>
      <c r="H180" s="35" t="s">
        <v>75</v>
      </c>
      <c r="I180" s="18" t="s">
        <v>220</v>
      </c>
      <c r="J180" s="35" t="s">
        <v>30</v>
      </c>
      <c r="K180" s="17"/>
    </row>
    <row r="181" spans="1:11" s="16" customFormat="1" ht="130.5" customHeight="1" x14ac:dyDescent="0.3">
      <c r="A181" s="58" t="s">
        <v>19</v>
      </c>
      <c r="B181" s="58" t="s">
        <v>224</v>
      </c>
      <c r="C181" s="71" t="s">
        <v>41</v>
      </c>
      <c r="D181" s="72"/>
      <c r="E181" s="72"/>
      <c r="F181" s="327">
        <v>0</v>
      </c>
      <c r="G181" s="35" t="s">
        <v>115</v>
      </c>
      <c r="H181" s="35" t="s">
        <v>78</v>
      </c>
      <c r="I181" s="461" t="s">
        <v>522</v>
      </c>
      <c r="J181" s="35" t="s">
        <v>30</v>
      </c>
      <c r="K181" s="17"/>
    </row>
    <row r="182" spans="1:11" ht="33.6" customHeight="1" x14ac:dyDescent="0.4">
      <c r="A182" s="66" t="s">
        <v>40</v>
      </c>
      <c r="B182" s="64"/>
      <c r="C182" s="64"/>
      <c r="D182" s="64"/>
      <c r="E182" s="64"/>
      <c r="F182" s="288">
        <f>SUM(F145:F181)</f>
        <v>3813864.65</v>
      </c>
      <c r="G182" s="64"/>
      <c r="H182" s="78"/>
      <c r="I182" s="78"/>
      <c r="J182" s="65"/>
    </row>
    <row r="183" spans="1:11" s="304" customFormat="1" ht="155.25" customHeight="1" x14ac:dyDescent="0.3">
      <c r="A183" s="67" t="s">
        <v>84</v>
      </c>
      <c r="B183" s="74" t="s">
        <v>368</v>
      </c>
      <c r="C183" s="56">
        <v>3132</v>
      </c>
      <c r="D183" s="56"/>
      <c r="E183" s="56"/>
      <c r="F183" s="345">
        <v>8900</v>
      </c>
      <c r="G183" s="56" t="s">
        <v>18</v>
      </c>
      <c r="H183" s="56" t="s">
        <v>77</v>
      </c>
      <c r="I183" s="228" t="s">
        <v>377</v>
      </c>
      <c r="J183" s="35" t="s">
        <v>30</v>
      </c>
    </row>
    <row r="184" spans="1:11" s="362" customFormat="1" ht="90" customHeight="1" x14ac:dyDescent="0.3">
      <c r="A184" s="429" t="s">
        <v>130</v>
      </c>
      <c r="B184" s="56" t="s">
        <v>372</v>
      </c>
      <c r="C184" s="56">
        <v>3132</v>
      </c>
      <c r="D184" s="56"/>
      <c r="E184" s="56"/>
      <c r="F184" s="465">
        <v>418722.79</v>
      </c>
      <c r="G184" s="56" t="s">
        <v>18</v>
      </c>
      <c r="H184" s="375" t="s">
        <v>265</v>
      </c>
      <c r="I184" s="360" t="s">
        <v>541</v>
      </c>
      <c r="J184" s="19" t="s">
        <v>30</v>
      </c>
    </row>
    <row r="185" spans="1:11" s="304" customFormat="1" ht="130.5" customHeight="1" x14ac:dyDescent="0.3">
      <c r="A185" s="372" t="s">
        <v>294</v>
      </c>
      <c r="B185" s="373" t="s">
        <v>373</v>
      </c>
      <c r="C185" s="374">
        <v>3132</v>
      </c>
      <c r="D185" s="374"/>
      <c r="E185" s="374"/>
      <c r="F185" s="368">
        <v>3500</v>
      </c>
      <c r="G185" s="56" t="s">
        <v>18</v>
      </c>
      <c r="H185" s="56" t="s">
        <v>265</v>
      </c>
      <c r="I185" s="56" t="s">
        <v>542</v>
      </c>
      <c r="J185" s="19" t="s">
        <v>30</v>
      </c>
    </row>
    <row r="186" spans="1:11" s="304" customFormat="1" ht="138" customHeight="1" x14ac:dyDescent="0.3">
      <c r="A186" s="372" t="s">
        <v>108</v>
      </c>
      <c r="B186" s="373" t="s">
        <v>371</v>
      </c>
      <c r="C186" s="374">
        <v>3132</v>
      </c>
      <c r="D186" s="374"/>
      <c r="E186" s="374"/>
      <c r="F186" s="368">
        <v>3560</v>
      </c>
      <c r="G186" s="56" t="s">
        <v>18</v>
      </c>
      <c r="H186" s="56" t="s">
        <v>265</v>
      </c>
      <c r="I186" s="56" t="s">
        <v>543</v>
      </c>
      <c r="J186" s="19" t="s">
        <v>30</v>
      </c>
    </row>
    <row r="187" spans="1:11" s="304" customFormat="1" ht="149.4" customHeight="1" x14ac:dyDescent="0.3">
      <c r="A187" s="67" t="s">
        <v>84</v>
      </c>
      <c r="B187" s="74" t="s">
        <v>369</v>
      </c>
      <c r="C187" s="56">
        <v>3132</v>
      </c>
      <c r="D187" s="56"/>
      <c r="E187" s="56"/>
      <c r="F187" s="363">
        <v>8950</v>
      </c>
      <c r="G187" s="56" t="s">
        <v>18</v>
      </c>
      <c r="H187" s="56" t="s">
        <v>77</v>
      </c>
      <c r="I187" s="364" t="s">
        <v>378</v>
      </c>
      <c r="J187" s="35" t="s">
        <v>30</v>
      </c>
    </row>
    <row r="188" spans="1:11" s="362" customFormat="1" ht="90" customHeight="1" x14ac:dyDescent="0.3">
      <c r="A188" s="359" t="s">
        <v>130</v>
      </c>
      <c r="B188" s="74" t="s">
        <v>370</v>
      </c>
      <c r="C188" s="56">
        <v>3132</v>
      </c>
      <c r="D188" s="56"/>
      <c r="E188" s="56"/>
      <c r="F188" s="344">
        <v>426690.59</v>
      </c>
      <c r="G188" s="375" t="s">
        <v>18</v>
      </c>
      <c r="H188" s="376" t="s">
        <v>265</v>
      </c>
      <c r="I188" s="360" t="s">
        <v>544</v>
      </c>
      <c r="J188" s="19" t="s">
        <v>30</v>
      </c>
    </row>
    <row r="189" spans="1:11" s="361" customFormat="1" ht="134.25" customHeight="1" x14ac:dyDescent="0.3">
      <c r="A189" s="372" t="s">
        <v>294</v>
      </c>
      <c r="B189" s="373" t="s">
        <v>379</v>
      </c>
      <c r="C189" s="374">
        <v>3132</v>
      </c>
      <c r="D189" s="374"/>
      <c r="E189" s="374"/>
      <c r="F189" s="363">
        <v>3600</v>
      </c>
      <c r="G189" s="360" t="s">
        <v>18</v>
      </c>
      <c r="H189" s="360" t="s">
        <v>265</v>
      </c>
      <c r="I189" s="56" t="s">
        <v>545</v>
      </c>
      <c r="J189" s="19" t="s">
        <v>30</v>
      </c>
    </row>
    <row r="190" spans="1:11" s="361" customFormat="1" ht="134.25" customHeight="1" x14ac:dyDescent="0.3">
      <c r="A190" s="372" t="s">
        <v>108</v>
      </c>
      <c r="B190" s="373" t="s">
        <v>380</v>
      </c>
      <c r="C190" s="374">
        <v>3132</v>
      </c>
      <c r="D190" s="374"/>
      <c r="E190" s="374"/>
      <c r="F190" s="363">
        <v>3560</v>
      </c>
      <c r="G190" s="360" t="s">
        <v>18</v>
      </c>
      <c r="H190" s="360" t="s">
        <v>265</v>
      </c>
      <c r="I190" s="56" t="s">
        <v>546</v>
      </c>
      <c r="J190" s="19" t="s">
        <v>30</v>
      </c>
    </row>
    <row r="191" spans="1:11" s="304" customFormat="1" ht="192.6" customHeight="1" x14ac:dyDescent="0.3">
      <c r="A191" s="319" t="s">
        <v>351</v>
      </c>
      <c r="B191" s="392" t="s">
        <v>398</v>
      </c>
      <c r="C191" s="354">
        <v>3132</v>
      </c>
      <c r="D191" s="354"/>
      <c r="E191" s="354"/>
      <c r="F191" s="357">
        <v>500000</v>
      </c>
      <c r="G191" s="354" t="s">
        <v>115</v>
      </c>
      <c r="H191" s="354" t="s">
        <v>348</v>
      </c>
      <c r="I191" s="354" t="s">
        <v>397</v>
      </c>
      <c r="J191" s="358" t="s">
        <v>30</v>
      </c>
    </row>
    <row r="192" spans="1:11" s="24" customFormat="1" ht="33.6" customHeight="1" x14ac:dyDescent="0.4">
      <c r="A192" s="79" t="s">
        <v>232</v>
      </c>
      <c r="B192" s="63"/>
      <c r="C192" s="64"/>
      <c r="D192" s="64"/>
      <c r="E192" s="64"/>
      <c r="F192" s="288">
        <f>F183+F184+F185+F186+F187+F188+F189+F190+F191</f>
        <v>1377483.38</v>
      </c>
      <c r="G192" s="64"/>
      <c r="H192" s="64"/>
      <c r="I192" s="78"/>
      <c r="J192" s="65"/>
    </row>
    <row r="193" spans="1:11" s="304" customFormat="1" ht="190.95" customHeight="1" x14ac:dyDescent="0.3">
      <c r="A193" s="74" t="s">
        <v>297</v>
      </c>
      <c r="B193" s="74" t="s">
        <v>234</v>
      </c>
      <c r="C193" s="56">
        <v>2240</v>
      </c>
      <c r="D193" s="56"/>
      <c r="E193" s="56"/>
      <c r="F193" s="344">
        <v>11262</v>
      </c>
      <c r="G193" s="56" t="s">
        <v>18</v>
      </c>
      <c r="H193" s="56" t="s">
        <v>78</v>
      </c>
      <c r="I193" s="56" t="s">
        <v>295</v>
      </c>
      <c r="J193" s="35" t="s">
        <v>30</v>
      </c>
    </row>
    <row r="194" spans="1:11" s="304" customFormat="1" ht="190.2" customHeight="1" x14ac:dyDescent="0.3">
      <c r="A194" s="74" t="s">
        <v>296</v>
      </c>
      <c r="B194" s="74" t="s">
        <v>235</v>
      </c>
      <c r="C194" s="56">
        <v>2240</v>
      </c>
      <c r="D194" s="56"/>
      <c r="E194" s="56"/>
      <c r="F194" s="344">
        <v>11262</v>
      </c>
      <c r="G194" s="56" t="s">
        <v>18</v>
      </c>
      <c r="H194" s="56" t="s">
        <v>78</v>
      </c>
      <c r="I194" s="56" t="s">
        <v>395</v>
      </c>
      <c r="J194" s="35" t="s">
        <v>30</v>
      </c>
    </row>
    <row r="195" spans="1:11" s="24" customFormat="1" ht="33.6" customHeight="1" x14ac:dyDescent="0.4">
      <c r="A195" s="79" t="s">
        <v>233</v>
      </c>
      <c r="B195" s="63"/>
      <c r="C195" s="64"/>
      <c r="D195" s="64"/>
      <c r="E195" s="64"/>
      <c r="F195" s="288">
        <f>F193+F194</f>
        <v>22524</v>
      </c>
      <c r="G195" s="64"/>
      <c r="H195" s="64"/>
      <c r="I195" s="78"/>
      <c r="J195" s="65"/>
    </row>
    <row r="196" spans="1:11" s="24" customFormat="1" ht="201" customHeight="1" x14ac:dyDescent="0.4">
      <c r="A196" s="117" t="s">
        <v>84</v>
      </c>
      <c r="B196" s="385" t="s">
        <v>386</v>
      </c>
      <c r="C196" s="383">
        <v>3122</v>
      </c>
      <c r="D196" s="384"/>
      <c r="E196" s="384"/>
      <c r="F196" s="386">
        <f>366750-366750</f>
        <v>0</v>
      </c>
      <c r="G196" s="167" t="s">
        <v>115</v>
      </c>
      <c r="H196" s="122" t="s">
        <v>75</v>
      </c>
      <c r="I196" s="188" t="s">
        <v>396</v>
      </c>
      <c r="J196" s="167" t="s">
        <v>30</v>
      </c>
    </row>
    <row r="197" spans="1:11" s="24" customFormat="1" ht="195" customHeight="1" x14ac:dyDescent="0.4">
      <c r="A197" s="221" t="s">
        <v>84</v>
      </c>
      <c r="B197" s="222" t="s">
        <v>169</v>
      </c>
      <c r="C197" s="223">
        <v>3141</v>
      </c>
      <c r="D197" s="224"/>
      <c r="E197" s="224"/>
      <c r="F197" s="350">
        <v>44500</v>
      </c>
      <c r="G197" s="94" t="s">
        <v>18</v>
      </c>
      <c r="H197" s="239" t="s">
        <v>74</v>
      </c>
      <c r="I197" s="85" t="s">
        <v>313</v>
      </c>
      <c r="J197" s="94" t="s">
        <v>30</v>
      </c>
    </row>
    <row r="198" spans="1:11" s="286" customFormat="1" ht="147" customHeight="1" x14ac:dyDescent="0.4">
      <c r="A198" s="67" t="s">
        <v>62</v>
      </c>
      <c r="B198" s="222" t="s">
        <v>227</v>
      </c>
      <c r="C198" s="73">
        <v>3141</v>
      </c>
      <c r="D198" s="53"/>
      <c r="E198" s="53"/>
      <c r="F198" s="283">
        <v>247513</v>
      </c>
      <c r="G198" s="35" t="s">
        <v>18</v>
      </c>
      <c r="H198" s="54" t="s">
        <v>287</v>
      </c>
      <c r="I198" s="18" t="s">
        <v>446</v>
      </c>
      <c r="J198" s="35" t="s">
        <v>30</v>
      </c>
      <c r="K198" s="258"/>
    </row>
    <row r="199" spans="1:11" s="24" customFormat="1" ht="168.6" customHeight="1" x14ac:dyDescent="0.4">
      <c r="A199" s="236" t="s">
        <v>107</v>
      </c>
      <c r="B199" s="222" t="s">
        <v>245</v>
      </c>
      <c r="C199" s="73">
        <v>3141</v>
      </c>
      <c r="D199" s="53"/>
      <c r="E199" s="53"/>
      <c r="F199" s="444">
        <v>3300</v>
      </c>
      <c r="G199" s="35" t="s">
        <v>18</v>
      </c>
      <c r="H199" s="54" t="s">
        <v>287</v>
      </c>
      <c r="I199" s="18" t="s">
        <v>475</v>
      </c>
      <c r="J199" s="35" t="s">
        <v>30</v>
      </c>
    </row>
    <row r="200" spans="1:11" s="24" customFormat="1" ht="168.6" customHeight="1" x14ac:dyDescent="0.4">
      <c r="A200" s="58" t="s">
        <v>108</v>
      </c>
      <c r="B200" s="222" t="s">
        <v>246</v>
      </c>
      <c r="C200" s="73">
        <v>3141</v>
      </c>
      <c r="D200" s="53"/>
      <c r="E200" s="53"/>
      <c r="F200" s="283">
        <v>3560</v>
      </c>
      <c r="G200" s="35" t="s">
        <v>18</v>
      </c>
      <c r="H200" s="54" t="s">
        <v>287</v>
      </c>
      <c r="I200" s="18" t="s">
        <v>466</v>
      </c>
      <c r="J200" s="35" t="s">
        <v>30</v>
      </c>
    </row>
    <row r="201" spans="1:11" s="24" customFormat="1" ht="183" customHeight="1" x14ac:dyDescent="0.4">
      <c r="A201" s="182" t="s">
        <v>84</v>
      </c>
      <c r="B201" s="225" t="s">
        <v>168</v>
      </c>
      <c r="C201" s="226">
        <v>3141</v>
      </c>
      <c r="D201" s="227"/>
      <c r="E201" s="227"/>
      <c r="F201" s="294">
        <v>44500</v>
      </c>
      <c r="G201" s="131" t="s">
        <v>18</v>
      </c>
      <c r="H201" s="238" t="s">
        <v>74</v>
      </c>
      <c r="I201" s="228" t="s">
        <v>334</v>
      </c>
      <c r="J201" s="131" t="s">
        <v>30</v>
      </c>
    </row>
    <row r="202" spans="1:11" s="24" customFormat="1" ht="149.25" customHeight="1" x14ac:dyDescent="0.4">
      <c r="A202" s="67" t="s">
        <v>62</v>
      </c>
      <c r="B202" s="196" t="s">
        <v>228</v>
      </c>
      <c r="C202" s="73">
        <v>3141</v>
      </c>
      <c r="D202" s="53"/>
      <c r="E202" s="53"/>
      <c r="F202" s="294">
        <v>528850</v>
      </c>
      <c r="G202" s="35" t="s">
        <v>18</v>
      </c>
      <c r="H202" s="54" t="s">
        <v>78</v>
      </c>
      <c r="I202" s="18" t="s">
        <v>308</v>
      </c>
      <c r="J202" s="35" t="s">
        <v>30</v>
      </c>
    </row>
    <row r="203" spans="1:11" s="24" customFormat="1" ht="171" customHeight="1" x14ac:dyDescent="0.4">
      <c r="A203" s="236" t="s">
        <v>107</v>
      </c>
      <c r="B203" s="196" t="s">
        <v>241</v>
      </c>
      <c r="C203" s="73">
        <v>3141</v>
      </c>
      <c r="D203" s="53"/>
      <c r="E203" s="53"/>
      <c r="F203" s="294">
        <v>7280.76</v>
      </c>
      <c r="G203" s="35" t="s">
        <v>18</v>
      </c>
      <c r="H203" s="54" t="s">
        <v>78</v>
      </c>
      <c r="I203" s="18" t="s">
        <v>309</v>
      </c>
      <c r="J203" s="35" t="s">
        <v>30</v>
      </c>
    </row>
    <row r="204" spans="1:11" s="24" customFormat="1" ht="171" customHeight="1" x14ac:dyDescent="0.4">
      <c r="A204" s="235" t="s">
        <v>108</v>
      </c>
      <c r="B204" s="196" t="s">
        <v>242</v>
      </c>
      <c r="C204" s="73">
        <v>3141</v>
      </c>
      <c r="D204" s="53"/>
      <c r="E204" s="53"/>
      <c r="F204" s="294">
        <v>3560</v>
      </c>
      <c r="G204" s="35" t="s">
        <v>18</v>
      </c>
      <c r="H204" s="54" t="s">
        <v>78</v>
      </c>
      <c r="I204" s="18" t="s">
        <v>310</v>
      </c>
      <c r="J204" s="35" t="s">
        <v>30</v>
      </c>
    </row>
    <row r="205" spans="1:11" s="24" customFormat="1" ht="145.5" customHeight="1" x14ac:dyDescent="0.4">
      <c r="A205" s="229" t="s">
        <v>84</v>
      </c>
      <c r="B205" s="230" t="s">
        <v>167</v>
      </c>
      <c r="C205" s="231">
        <v>3141</v>
      </c>
      <c r="D205" s="232"/>
      <c r="E205" s="232"/>
      <c r="F205" s="351">
        <v>44500</v>
      </c>
      <c r="G205" s="233" t="s">
        <v>18</v>
      </c>
      <c r="H205" s="237" t="s">
        <v>74</v>
      </c>
      <c r="I205" s="234" t="s">
        <v>311</v>
      </c>
      <c r="J205" s="233" t="s">
        <v>30</v>
      </c>
    </row>
    <row r="206" spans="1:11" s="24" customFormat="1" ht="108" customHeight="1" x14ac:dyDescent="0.4">
      <c r="A206" s="229" t="s">
        <v>62</v>
      </c>
      <c r="B206" s="230" t="s">
        <v>229</v>
      </c>
      <c r="C206" s="73">
        <v>3141</v>
      </c>
      <c r="D206" s="53"/>
      <c r="E206" s="53"/>
      <c r="F206" s="351">
        <v>66680</v>
      </c>
      <c r="G206" s="35" t="s">
        <v>18</v>
      </c>
      <c r="H206" s="54" t="s">
        <v>76</v>
      </c>
      <c r="I206" s="18" t="s">
        <v>305</v>
      </c>
      <c r="J206" s="35" t="s">
        <v>30</v>
      </c>
    </row>
    <row r="207" spans="1:11" s="24" customFormat="1" ht="126.75" customHeight="1" x14ac:dyDescent="0.4">
      <c r="A207" s="102" t="s">
        <v>107</v>
      </c>
      <c r="B207" s="230" t="s">
        <v>243</v>
      </c>
      <c r="C207" s="73">
        <v>3141</v>
      </c>
      <c r="D207" s="53"/>
      <c r="E207" s="53"/>
      <c r="F207" s="351">
        <v>933.45</v>
      </c>
      <c r="G207" s="35" t="s">
        <v>18</v>
      </c>
      <c r="H207" s="54" t="s">
        <v>76</v>
      </c>
      <c r="I207" s="305" t="s">
        <v>306</v>
      </c>
      <c r="J207" s="35" t="s">
        <v>30</v>
      </c>
    </row>
    <row r="208" spans="1:11" s="24" customFormat="1" ht="126" customHeight="1" x14ac:dyDescent="0.4">
      <c r="A208" s="235" t="s">
        <v>108</v>
      </c>
      <c r="B208" s="230" t="s">
        <v>244</v>
      </c>
      <c r="C208" s="73">
        <v>3141</v>
      </c>
      <c r="D208" s="53"/>
      <c r="E208" s="53"/>
      <c r="F208" s="351">
        <v>1780</v>
      </c>
      <c r="G208" s="35" t="s">
        <v>18</v>
      </c>
      <c r="H208" s="54" t="s">
        <v>76</v>
      </c>
      <c r="I208" s="18" t="s">
        <v>307</v>
      </c>
      <c r="J208" s="35" t="s">
        <v>30</v>
      </c>
    </row>
    <row r="209" spans="1:10" s="24" customFormat="1" ht="150.6" customHeight="1" x14ac:dyDescent="0.4">
      <c r="A209" s="229" t="s">
        <v>84</v>
      </c>
      <c r="B209" s="80" t="s">
        <v>447</v>
      </c>
      <c r="C209" s="73">
        <v>3141</v>
      </c>
      <c r="D209" s="53"/>
      <c r="E209" s="53"/>
      <c r="F209" s="443">
        <v>350000</v>
      </c>
      <c r="G209" s="35" t="s">
        <v>18</v>
      </c>
      <c r="H209" s="54" t="s">
        <v>287</v>
      </c>
      <c r="I209" s="428" t="s">
        <v>448</v>
      </c>
      <c r="J209" s="35" t="s">
        <v>30</v>
      </c>
    </row>
    <row r="210" spans="1:10" s="24" customFormat="1" ht="33" customHeight="1" x14ac:dyDescent="0.4">
      <c r="A210" s="79" t="s">
        <v>79</v>
      </c>
      <c r="B210" s="63"/>
      <c r="C210" s="64"/>
      <c r="D210" s="64"/>
      <c r="E210" s="64"/>
      <c r="F210" s="288">
        <f>SUM(F196:F209)</f>
        <v>1346957.21</v>
      </c>
      <c r="G210" s="64"/>
      <c r="H210" s="78"/>
      <c r="I210" s="78"/>
      <c r="J210" s="65"/>
    </row>
    <row r="211" spans="1:10" s="304" customFormat="1" ht="220.5" customHeight="1" x14ac:dyDescent="0.3">
      <c r="A211" s="67" t="s">
        <v>263</v>
      </c>
      <c r="B211" s="74" t="s">
        <v>231</v>
      </c>
      <c r="C211" s="162">
        <v>2240</v>
      </c>
      <c r="D211" s="162"/>
      <c r="E211" s="162"/>
      <c r="F211" s="352">
        <v>3250</v>
      </c>
      <c r="G211" s="56" t="s">
        <v>18</v>
      </c>
      <c r="H211" s="56" t="s">
        <v>77</v>
      </c>
      <c r="I211" s="56" t="s">
        <v>264</v>
      </c>
      <c r="J211" s="18" t="s">
        <v>30</v>
      </c>
    </row>
    <row r="212" spans="1:10" s="24" customFormat="1" ht="33" customHeight="1" x14ac:dyDescent="0.4">
      <c r="A212" s="79" t="s">
        <v>230</v>
      </c>
      <c r="B212" s="63"/>
      <c r="C212" s="64"/>
      <c r="D212" s="64"/>
      <c r="E212" s="64"/>
      <c r="F212" s="288">
        <f>F211</f>
        <v>3250</v>
      </c>
      <c r="G212" s="64"/>
      <c r="H212" s="78"/>
      <c r="I212" s="78"/>
      <c r="J212" s="65"/>
    </row>
    <row r="213" spans="1:10" s="24" customFormat="1" ht="210.75" customHeight="1" x14ac:dyDescent="0.4">
      <c r="A213" s="67" t="s">
        <v>84</v>
      </c>
      <c r="B213" s="80" t="s">
        <v>124</v>
      </c>
      <c r="C213" s="73">
        <v>3142</v>
      </c>
      <c r="D213" s="53"/>
      <c r="E213" s="53"/>
      <c r="F213" s="283">
        <v>0</v>
      </c>
      <c r="G213" s="35" t="s">
        <v>115</v>
      </c>
      <c r="H213" s="54" t="s">
        <v>287</v>
      </c>
      <c r="I213" s="60" t="s">
        <v>450</v>
      </c>
      <c r="J213" s="35" t="s">
        <v>30</v>
      </c>
    </row>
    <row r="214" spans="1:10" s="24" customFormat="1" ht="33" customHeight="1" x14ac:dyDescent="0.4">
      <c r="A214" s="79" t="s">
        <v>123</v>
      </c>
      <c r="B214" s="63"/>
      <c r="C214" s="64"/>
      <c r="D214" s="64"/>
      <c r="E214" s="64"/>
      <c r="F214" s="288">
        <f>SUM(F213)</f>
        <v>0</v>
      </c>
      <c r="G214" s="64"/>
      <c r="H214" s="78"/>
      <c r="I214" s="78"/>
      <c r="J214" s="65"/>
    </row>
    <row r="215" spans="1:10" s="24" customFormat="1" ht="171" customHeight="1" x14ac:dyDescent="0.4">
      <c r="A215" s="67" t="s">
        <v>62</v>
      </c>
      <c r="B215" s="69" t="s">
        <v>61</v>
      </c>
      <c r="C215" s="73">
        <v>3142</v>
      </c>
      <c r="D215" s="53"/>
      <c r="E215" s="53"/>
      <c r="F215" s="283">
        <v>969285.27</v>
      </c>
      <c r="G215" s="35" t="s">
        <v>51</v>
      </c>
      <c r="H215" s="54" t="s">
        <v>65</v>
      </c>
      <c r="I215" s="55" t="s">
        <v>524</v>
      </c>
      <c r="J215" s="18" t="s">
        <v>30</v>
      </c>
    </row>
    <row r="216" spans="1:10" s="24" customFormat="1" ht="146.25" customHeight="1" x14ac:dyDescent="0.4">
      <c r="A216" s="102" t="s">
        <v>107</v>
      </c>
      <c r="B216" s="69" t="s">
        <v>320</v>
      </c>
      <c r="C216" s="73">
        <v>3142</v>
      </c>
      <c r="D216" s="53"/>
      <c r="E216" s="53"/>
      <c r="F216" s="353">
        <v>11947.7</v>
      </c>
      <c r="G216" s="35" t="s">
        <v>18</v>
      </c>
      <c r="H216" s="54" t="s">
        <v>72</v>
      </c>
      <c r="I216" s="55" t="s">
        <v>333</v>
      </c>
      <c r="J216" s="35" t="s">
        <v>30</v>
      </c>
    </row>
    <row r="217" spans="1:10" s="24" customFormat="1" ht="162.75" customHeight="1" x14ac:dyDescent="0.4">
      <c r="A217" s="58" t="s">
        <v>107</v>
      </c>
      <c r="B217" s="69" t="s">
        <v>319</v>
      </c>
      <c r="C217" s="73">
        <v>3142</v>
      </c>
      <c r="D217" s="53"/>
      <c r="E217" s="53"/>
      <c r="F217" s="283">
        <v>2136</v>
      </c>
      <c r="G217" s="35" t="s">
        <v>18</v>
      </c>
      <c r="H217" s="54" t="s">
        <v>72</v>
      </c>
      <c r="I217" s="55" t="s">
        <v>332</v>
      </c>
      <c r="J217" s="35" t="s">
        <v>30</v>
      </c>
    </row>
    <row r="218" spans="1:10" s="24" customFormat="1" ht="210" customHeight="1" x14ac:dyDescent="0.4">
      <c r="A218" s="67" t="s">
        <v>84</v>
      </c>
      <c r="B218" s="69" t="s">
        <v>240</v>
      </c>
      <c r="C218" s="73">
        <v>3142</v>
      </c>
      <c r="D218" s="53"/>
      <c r="E218" s="53"/>
      <c r="F218" s="283">
        <v>414363.83</v>
      </c>
      <c r="G218" s="35" t="s">
        <v>18</v>
      </c>
      <c r="H218" s="445" t="s">
        <v>287</v>
      </c>
      <c r="I218" s="55" t="s">
        <v>467</v>
      </c>
      <c r="J218" s="35" t="s">
        <v>30</v>
      </c>
    </row>
    <row r="219" spans="1:10" s="24" customFormat="1" ht="246.75" customHeight="1" x14ac:dyDescent="0.4">
      <c r="A219" s="67" t="s">
        <v>127</v>
      </c>
      <c r="B219" s="69" t="s">
        <v>383</v>
      </c>
      <c r="C219" s="73">
        <v>3122</v>
      </c>
      <c r="D219" s="53"/>
      <c r="E219" s="53"/>
      <c r="F219" s="327">
        <v>0</v>
      </c>
      <c r="G219" s="54" t="s">
        <v>51</v>
      </c>
      <c r="H219" s="54" t="s">
        <v>287</v>
      </c>
      <c r="I219" s="442" t="s">
        <v>449</v>
      </c>
      <c r="J219" s="35" t="s">
        <v>30</v>
      </c>
    </row>
    <row r="220" spans="1:10" s="16" customFormat="1" ht="33" customHeight="1" x14ac:dyDescent="0.4">
      <c r="A220" s="62" t="s">
        <v>44</v>
      </c>
      <c r="B220" s="63"/>
      <c r="C220" s="64"/>
      <c r="D220" s="64"/>
      <c r="E220" s="64"/>
      <c r="F220" s="288">
        <f>F215+F216+F217+F218+F219</f>
        <v>1397732.8</v>
      </c>
      <c r="G220" s="64"/>
      <c r="H220" s="64"/>
      <c r="I220" s="64"/>
      <c r="J220" s="65"/>
    </row>
    <row r="221" spans="1:10" s="16" customFormat="1" ht="98.25" customHeight="1" x14ac:dyDescent="0.4">
      <c r="A221" s="23" t="s">
        <v>55</v>
      </c>
      <c r="B221" s="60" t="s">
        <v>103</v>
      </c>
      <c r="C221" s="54">
        <v>3132</v>
      </c>
      <c r="D221" s="81"/>
      <c r="E221" s="81"/>
      <c r="F221" s="283">
        <v>0</v>
      </c>
      <c r="G221" s="54" t="s">
        <v>51</v>
      </c>
      <c r="H221" s="54" t="s">
        <v>74</v>
      </c>
      <c r="I221" s="60" t="s">
        <v>324</v>
      </c>
      <c r="J221" s="18" t="s">
        <v>30</v>
      </c>
    </row>
    <row r="222" spans="1:10" s="16" customFormat="1" ht="111.75" customHeight="1" x14ac:dyDescent="0.4">
      <c r="A222" s="58" t="s">
        <v>107</v>
      </c>
      <c r="B222" s="60" t="s">
        <v>104</v>
      </c>
      <c r="C222" s="54">
        <v>3132</v>
      </c>
      <c r="D222" s="81"/>
      <c r="E222" s="81"/>
      <c r="F222" s="283">
        <v>0</v>
      </c>
      <c r="G222" s="60" t="s">
        <v>18</v>
      </c>
      <c r="H222" s="54" t="s">
        <v>74</v>
      </c>
      <c r="I222" s="60" t="s">
        <v>182</v>
      </c>
      <c r="J222" s="18" t="s">
        <v>30</v>
      </c>
    </row>
    <row r="223" spans="1:10" s="16" customFormat="1" ht="112.5" customHeight="1" x14ac:dyDescent="0.4">
      <c r="A223" s="58" t="s">
        <v>108</v>
      </c>
      <c r="B223" s="60" t="s">
        <v>105</v>
      </c>
      <c r="C223" s="54">
        <v>3132</v>
      </c>
      <c r="D223" s="81"/>
      <c r="E223" s="81"/>
      <c r="F223" s="283">
        <v>0</v>
      </c>
      <c r="G223" s="60" t="s">
        <v>18</v>
      </c>
      <c r="H223" s="54" t="s">
        <v>74</v>
      </c>
      <c r="I223" s="60" t="s">
        <v>182</v>
      </c>
      <c r="J223" s="18" t="s">
        <v>30</v>
      </c>
    </row>
    <row r="224" spans="1:10" s="16" customFormat="1" ht="192" customHeight="1" x14ac:dyDescent="0.4">
      <c r="A224" s="67" t="s">
        <v>84</v>
      </c>
      <c r="B224" s="180" t="s">
        <v>125</v>
      </c>
      <c r="C224" s="73">
        <v>3132</v>
      </c>
      <c r="D224" s="53"/>
      <c r="E224" s="53"/>
      <c r="F224" s="283">
        <v>210504.65</v>
      </c>
      <c r="G224" s="35" t="s">
        <v>115</v>
      </c>
      <c r="H224" s="54" t="s">
        <v>74</v>
      </c>
      <c r="I224" s="60" t="s">
        <v>525</v>
      </c>
      <c r="J224" s="35" t="s">
        <v>30</v>
      </c>
    </row>
    <row r="225" spans="1:10" s="16" customFormat="1" ht="26.4" customHeight="1" x14ac:dyDescent="0.4">
      <c r="A225" s="36" t="s">
        <v>106</v>
      </c>
      <c r="B225" s="63"/>
      <c r="C225" s="64"/>
      <c r="D225" s="64"/>
      <c r="E225" s="64"/>
      <c r="F225" s="288">
        <f>F221+F222+F223+F224</f>
        <v>210504.65</v>
      </c>
      <c r="G225" s="64"/>
      <c r="H225" s="64"/>
      <c r="I225" s="64"/>
      <c r="J225" s="65"/>
    </row>
    <row r="226" spans="1:10" s="16" customFormat="1" ht="126" customHeight="1" x14ac:dyDescent="0.4">
      <c r="A226" s="67" t="s">
        <v>127</v>
      </c>
      <c r="B226" s="80" t="s">
        <v>193</v>
      </c>
      <c r="C226" s="54">
        <v>3122</v>
      </c>
      <c r="D226" s="54"/>
      <c r="E226" s="54"/>
      <c r="F226" s="444">
        <v>0</v>
      </c>
      <c r="G226" s="54" t="s">
        <v>51</v>
      </c>
      <c r="H226" s="54" t="s">
        <v>287</v>
      </c>
      <c r="I226" s="60" t="s">
        <v>445</v>
      </c>
      <c r="J226" s="35" t="s">
        <v>30</v>
      </c>
    </row>
    <row r="227" spans="1:10" s="16" customFormat="1" ht="169.95" customHeight="1" x14ac:dyDescent="0.4">
      <c r="A227" s="191" t="s">
        <v>84</v>
      </c>
      <c r="B227" s="192" t="s">
        <v>194</v>
      </c>
      <c r="C227" s="193">
        <v>3122</v>
      </c>
      <c r="D227" s="193"/>
      <c r="E227" s="193"/>
      <c r="F227" s="289">
        <v>1200000</v>
      </c>
      <c r="G227" s="194" t="s">
        <v>18</v>
      </c>
      <c r="H227" s="193" t="s">
        <v>75</v>
      </c>
      <c r="I227" s="194" t="s">
        <v>199</v>
      </c>
      <c r="J227" s="195" t="s">
        <v>30</v>
      </c>
    </row>
    <row r="228" spans="1:10" s="16" customFormat="1" ht="201.6" customHeight="1" x14ac:dyDescent="0.4">
      <c r="A228" s="67" t="s">
        <v>127</v>
      </c>
      <c r="B228" s="196" t="s">
        <v>192</v>
      </c>
      <c r="C228" s="73">
        <v>3122</v>
      </c>
      <c r="D228" s="53"/>
      <c r="E228" s="53"/>
      <c r="F228" s="444">
        <v>0</v>
      </c>
      <c r="G228" s="54" t="s">
        <v>51</v>
      </c>
      <c r="H228" s="54" t="s">
        <v>75</v>
      </c>
      <c r="I228" s="248" t="s">
        <v>349</v>
      </c>
      <c r="J228" s="35" t="s">
        <v>30</v>
      </c>
    </row>
    <row r="229" spans="1:10" s="16" customFormat="1" ht="229.5" customHeight="1" x14ac:dyDescent="0.4">
      <c r="A229" s="268" t="s">
        <v>84</v>
      </c>
      <c r="B229" s="269" t="s">
        <v>269</v>
      </c>
      <c r="C229" s="270">
        <v>3122</v>
      </c>
      <c r="D229" s="271"/>
      <c r="E229" s="271"/>
      <c r="F229" s="290">
        <v>62937</v>
      </c>
      <c r="G229" s="163" t="s">
        <v>18</v>
      </c>
      <c r="H229" s="272" t="s">
        <v>77</v>
      </c>
      <c r="I229" s="163" t="s">
        <v>321</v>
      </c>
      <c r="J229" s="273" t="s">
        <v>30</v>
      </c>
    </row>
    <row r="230" spans="1:10" s="16" customFormat="1" ht="209.25" customHeight="1" x14ac:dyDescent="0.4">
      <c r="A230" s="268" t="s">
        <v>84</v>
      </c>
      <c r="B230" s="285" t="s">
        <v>286</v>
      </c>
      <c r="C230" s="270">
        <v>3122</v>
      </c>
      <c r="D230" s="271"/>
      <c r="E230" s="271"/>
      <c r="F230" s="291">
        <v>1089297</v>
      </c>
      <c r="G230" s="273" t="s">
        <v>18</v>
      </c>
      <c r="H230" s="311" t="s">
        <v>78</v>
      </c>
      <c r="I230" s="312" t="s">
        <v>285</v>
      </c>
      <c r="J230" s="273" t="s">
        <v>30</v>
      </c>
    </row>
    <row r="231" spans="1:10" s="16" customFormat="1" ht="210" customHeight="1" x14ac:dyDescent="0.4">
      <c r="A231" s="67" t="s">
        <v>268</v>
      </c>
      <c r="B231" s="80" t="s">
        <v>283</v>
      </c>
      <c r="C231" s="73">
        <v>3122</v>
      </c>
      <c r="D231" s="53"/>
      <c r="E231" s="53"/>
      <c r="F231" s="283">
        <v>47766</v>
      </c>
      <c r="G231" s="35" t="s">
        <v>18</v>
      </c>
      <c r="H231" s="54" t="s">
        <v>287</v>
      </c>
      <c r="I231" s="60" t="s">
        <v>284</v>
      </c>
      <c r="J231" s="35" t="s">
        <v>30</v>
      </c>
    </row>
    <row r="232" spans="1:10" s="16" customFormat="1" ht="167.25" customHeight="1" x14ac:dyDescent="0.4">
      <c r="A232" s="67" t="s">
        <v>107</v>
      </c>
      <c r="B232" s="80" t="s">
        <v>128</v>
      </c>
      <c r="C232" s="73">
        <v>3132</v>
      </c>
      <c r="D232" s="53"/>
      <c r="E232" s="53"/>
      <c r="F232" s="292">
        <v>13508.05</v>
      </c>
      <c r="G232" s="60" t="s">
        <v>18</v>
      </c>
      <c r="H232" s="54" t="s">
        <v>72</v>
      </c>
      <c r="I232" s="163" t="s">
        <v>323</v>
      </c>
      <c r="J232" s="35" t="s">
        <v>30</v>
      </c>
    </row>
    <row r="233" spans="1:10" s="16" customFormat="1" ht="170.4" customHeight="1" x14ac:dyDescent="0.4">
      <c r="A233" s="67" t="s">
        <v>108</v>
      </c>
      <c r="B233" s="80" t="s">
        <v>129</v>
      </c>
      <c r="C233" s="73">
        <v>3132</v>
      </c>
      <c r="D233" s="53"/>
      <c r="E233" s="53"/>
      <c r="F233" s="292">
        <v>2400</v>
      </c>
      <c r="G233" s="60" t="s">
        <v>18</v>
      </c>
      <c r="H233" s="54" t="s">
        <v>72</v>
      </c>
      <c r="I233" s="60" t="s">
        <v>322</v>
      </c>
      <c r="J233" s="35" t="s">
        <v>30</v>
      </c>
    </row>
    <row r="234" spans="1:10" s="16" customFormat="1" ht="153.6" customHeight="1" x14ac:dyDescent="0.4">
      <c r="A234" s="118" t="s">
        <v>130</v>
      </c>
      <c r="B234" s="164" t="s">
        <v>157</v>
      </c>
      <c r="C234" s="165">
        <v>3132</v>
      </c>
      <c r="D234" s="166"/>
      <c r="E234" s="166"/>
      <c r="F234" s="293">
        <v>416248.76</v>
      </c>
      <c r="G234" s="167" t="s">
        <v>18</v>
      </c>
      <c r="H234" s="168" t="s">
        <v>73</v>
      </c>
      <c r="I234" s="121" t="s">
        <v>526</v>
      </c>
      <c r="J234" s="167" t="s">
        <v>30</v>
      </c>
    </row>
    <row r="235" spans="1:10" s="16" customFormat="1" ht="169.95" customHeight="1" x14ac:dyDescent="0.4">
      <c r="A235" s="67" t="s">
        <v>107</v>
      </c>
      <c r="B235" s="108" t="s">
        <v>171</v>
      </c>
      <c r="C235" s="103">
        <v>3132</v>
      </c>
      <c r="D235" s="109"/>
      <c r="E235" s="109"/>
      <c r="F235" s="293">
        <v>5071.09</v>
      </c>
      <c r="G235" s="35" t="s">
        <v>18</v>
      </c>
      <c r="H235" s="110" t="s">
        <v>73</v>
      </c>
      <c r="I235" s="114" t="s">
        <v>527</v>
      </c>
      <c r="J235" s="35" t="s">
        <v>30</v>
      </c>
    </row>
    <row r="236" spans="1:10" s="16" customFormat="1" ht="165.75" customHeight="1" x14ac:dyDescent="0.4">
      <c r="A236" s="67" t="s">
        <v>108</v>
      </c>
      <c r="B236" s="108" t="s">
        <v>172</v>
      </c>
      <c r="C236" s="103">
        <v>3132</v>
      </c>
      <c r="D236" s="109"/>
      <c r="E236" s="109"/>
      <c r="F236" s="293">
        <v>2136</v>
      </c>
      <c r="G236" s="35" t="s">
        <v>18</v>
      </c>
      <c r="H236" s="110" t="s">
        <v>73</v>
      </c>
      <c r="I236" s="114" t="s">
        <v>528</v>
      </c>
      <c r="J236" s="35" t="s">
        <v>30</v>
      </c>
    </row>
    <row r="237" spans="1:10" s="16" customFormat="1" ht="148.5" customHeight="1" x14ac:dyDescent="0.4">
      <c r="A237" s="173" t="s">
        <v>130</v>
      </c>
      <c r="B237" s="169" t="s">
        <v>158</v>
      </c>
      <c r="C237" s="170">
        <v>3132</v>
      </c>
      <c r="D237" s="171"/>
      <c r="E237" s="171"/>
      <c r="F237" s="294">
        <v>395910.96</v>
      </c>
      <c r="G237" s="131" t="s">
        <v>18</v>
      </c>
      <c r="H237" s="172" t="s">
        <v>73</v>
      </c>
      <c r="I237" s="116" t="s">
        <v>529</v>
      </c>
      <c r="J237" s="131" t="s">
        <v>30</v>
      </c>
    </row>
    <row r="238" spans="1:10" s="16" customFormat="1" ht="168" customHeight="1" x14ac:dyDescent="0.4">
      <c r="A238" s="67" t="s">
        <v>107</v>
      </c>
      <c r="B238" s="169" t="s">
        <v>173</v>
      </c>
      <c r="C238" s="170">
        <v>3132</v>
      </c>
      <c r="D238" s="171"/>
      <c r="E238" s="171"/>
      <c r="F238" s="294">
        <v>4823.1899999999996</v>
      </c>
      <c r="G238" s="131" t="s">
        <v>18</v>
      </c>
      <c r="H238" s="172" t="s">
        <v>73</v>
      </c>
      <c r="I238" s="463" t="s">
        <v>530</v>
      </c>
      <c r="J238" s="131" t="s">
        <v>30</v>
      </c>
    </row>
    <row r="239" spans="1:10" s="16" customFormat="1" ht="171.6" customHeight="1" x14ac:dyDescent="0.4">
      <c r="A239" s="67" t="s">
        <v>108</v>
      </c>
      <c r="B239" s="169" t="s">
        <v>174</v>
      </c>
      <c r="C239" s="170">
        <v>3132</v>
      </c>
      <c r="D239" s="171"/>
      <c r="E239" s="171"/>
      <c r="F239" s="294">
        <v>2136</v>
      </c>
      <c r="G239" s="131" t="s">
        <v>18</v>
      </c>
      <c r="H239" s="172" t="s">
        <v>73</v>
      </c>
      <c r="I239" s="463" t="s">
        <v>531</v>
      </c>
      <c r="J239" s="131" t="s">
        <v>30</v>
      </c>
    </row>
    <row r="240" spans="1:10" s="16" customFormat="1" ht="150.6" customHeight="1" x14ac:dyDescent="0.4">
      <c r="A240" s="132" t="s">
        <v>130</v>
      </c>
      <c r="B240" s="133" t="s">
        <v>159</v>
      </c>
      <c r="C240" s="134">
        <v>3132</v>
      </c>
      <c r="D240" s="135"/>
      <c r="E240" s="135"/>
      <c r="F240" s="295">
        <v>407588.36</v>
      </c>
      <c r="G240" s="136" t="s">
        <v>18</v>
      </c>
      <c r="H240" s="137" t="s">
        <v>72</v>
      </c>
      <c r="I240" s="138" t="s">
        <v>151</v>
      </c>
      <c r="J240" s="136" t="s">
        <v>30</v>
      </c>
    </row>
    <row r="241" spans="1:10" s="16" customFormat="1" ht="150" customHeight="1" x14ac:dyDescent="0.4">
      <c r="A241" s="67" t="s">
        <v>107</v>
      </c>
      <c r="B241" s="111" t="s">
        <v>141</v>
      </c>
      <c r="C241" s="103">
        <v>3132</v>
      </c>
      <c r="D241" s="109"/>
      <c r="E241" s="109"/>
      <c r="F241" s="283">
        <v>4974.13</v>
      </c>
      <c r="G241" s="35" t="s">
        <v>18</v>
      </c>
      <c r="H241" s="110" t="s">
        <v>72</v>
      </c>
      <c r="I241" s="60" t="s">
        <v>149</v>
      </c>
      <c r="J241" s="35" t="s">
        <v>30</v>
      </c>
    </row>
    <row r="242" spans="1:10" s="16" customFormat="1" ht="146.4" customHeight="1" x14ac:dyDescent="0.4">
      <c r="A242" s="67" t="s">
        <v>108</v>
      </c>
      <c r="B242" s="111" t="s">
        <v>140</v>
      </c>
      <c r="C242" s="103">
        <v>3132</v>
      </c>
      <c r="D242" s="109"/>
      <c r="E242" s="109"/>
      <c r="F242" s="283">
        <v>2136</v>
      </c>
      <c r="G242" s="35" t="s">
        <v>18</v>
      </c>
      <c r="H242" s="110" t="s">
        <v>72</v>
      </c>
      <c r="I242" s="114" t="s">
        <v>150</v>
      </c>
      <c r="J242" s="35" t="s">
        <v>30</v>
      </c>
    </row>
    <row r="243" spans="1:10" s="16" customFormat="1" ht="132.6" customHeight="1" x14ac:dyDescent="0.4">
      <c r="A243" s="139" t="s">
        <v>130</v>
      </c>
      <c r="B243" s="140" t="s">
        <v>133</v>
      </c>
      <c r="C243" s="141">
        <v>3132</v>
      </c>
      <c r="D243" s="142"/>
      <c r="E243" s="142"/>
      <c r="F243" s="296">
        <v>364776</v>
      </c>
      <c r="G243" s="143" t="s">
        <v>115</v>
      </c>
      <c r="H243" s="144" t="s">
        <v>73</v>
      </c>
      <c r="I243" s="145" t="s">
        <v>325</v>
      </c>
      <c r="J243" s="143" t="s">
        <v>30</v>
      </c>
    </row>
    <row r="244" spans="1:10" s="16" customFormat="1" ht="164.4" customHeight="1" x14ac:dyDescent="0.4">
      <c r="A244" s="67" t="s">
        <v>107</v>
      </c>
      <c r="B244" s="108" t="s">
        <v>185</v>
      </c>
      <c r="C244" s="103">
        <v>3132</v>
      </c>
      <c r="D244" s="109"/>
      <c r="E244" s="109"/>
      <c r="F244" s="283">
        <v>4448.16</v>
      </c>
      <c r="G244" s="35" t="s">
        <v>18</v>
      </c>
      <c r="H244" s="181" t="s">
        <v>74</v>
      </c>
      <c r="I244" s="60" t="s">
        <v>183</v>
      </c>
      <c r="J244" s="35" t="s">
        <v>30</v>
      </c>
    </row>
    <row r="245" spans="1:10" s="16" customFormat="1" ht="146.4" customHeight="1" x14ac:dyDescent="0.4">
      <c r="A245" s="67" t="s">
        <v>108</v>
      </c>
      <c r="B245" s="108" t="s">
        <v>186</v>
      </c>
      <c r="C245" s="103">
        <v>3132</v>
      </c>
      <c r="D245" s="109"/>
      <c r="E245" s="109"/>
      <c r="F245" s="283">
        <v>1165</v>
      </c>
      <c r="G245" s="35" t="s">
        <v>18</v>
      </c>
      <c r="H245" s="110" t="s">
        <v>74</v>
      </c>
      <c r="I245" s="60" t="s">
        <v>184</v>
      </c>
      <c r="J245" s="35" t="s">
        <v>30</v>
      </c>
    </row>
    <row r="246" spans="1:10" s="16" customFormat="1" ht="156.6" customHeight="1" x14ac:dyDescent="0.4">
      <c r="A246" s="182" t="s">
        <v>130</v>
      </c>
      <c r="B246" s="169" t="s">
        <v>134</v>
      </c>
      <c r="C246" s="183">
        <v>3132</v>
      </c>
      <c r="D246" s="184"/>
      <c r="E246" s="184"/>
      <c r="F246" s="294">
        <v>301420</v>
      </c>
      <c r="G246" s="131" t="s">
        <v>115</v>
      </c>
      <c r="H246" s="172" t="s">
        <v>73</v>
      </c>
      <c r="I246" s="60" t="s">
        <v>326</v>
      </c>
      <c r="J246" s="131" t="s">
        <v>30</v>
      </c>
    </row>
    <row r="247" spans="1:10" s="16" customFormat="1" ht="177.6" customHeight="1" x14ac:dyDescent="0.4">
      <c r="A247" s="67" t="s">
        <v>107</v>
      </c>
      <c r="B247" s="108" t="s">
        <v>188</v>
      </c>
      <c r="C247" s="103">
        <v>3132</v>
      </c>
      <c r="D247" s="109"/>
      <c r="E247" s="109"/>
      <c r="F247" s="283">
        <v>3677.38</v>
      </c>
      <c r="G247" s="18" t="s">
        <v>18</v>
      </c>
      <c r="H247" s="110" t="s">
        <v>74</v>
      </c>
      <c r="I247" s="60" t="s">
        <v>327</v>
      </c>
      <c r="J247" s="35" t="s">
        <v>30</v>
      </c>
    </row>
    <row r="248" spans="1:10" s="16" customFormat="1" ht="171" customHeight="1" x14ac:dyDescent="0.4">
      <c r="A248" s="67" t="s">
        <v>108</v>
      </c>
      <c r="B248" s="108" t="s">
        <v>189</v>
      </c>
      <c r="C248" s="103">
        <v>3132</v>
      </c>
      <c r="D248" s="109"/>
      <c r="E248" s="109"/>
      <c r="F248" s="283">
        <v>1165</v>
      </c>
      <c r="G248" s="18" t="s">
        <v>18</v>
      </c>
      <c r="H248" s="110" t="s">
        <v>74</v>
      </c>
      <c r="I248" s="60" t="s">
        <v>328</v>
      </c>
      <c r="J248" s="35" t="s">
        <v>30</v>
      </c>
    </row>
    <row r="249" spans="1:10" s="16" customFormat="1" ht="141" customHeight="1" x14ac:dyDescent="0.4">
      <c r="A249" s="146" t="s">
        <v>130</v>
      </c>
      <c r="B249" s="147" t="s">
        <v>135</v>
      </c>
      <c r="C249" s="148">
        <v>3132</v>
      </c>
      <c r="D249" s="149"/>
      <c r="E249" s="149"/>
      <c r="F249" s="297">
        <v>387860</v>
      </c>
      <c r="G249" s="150" t="s">
        <v>115</v>
      </c>
      <c r="H249" s="151" t="s">
        <v>73</v>
      </c>
      <c r="I249" s="60" t="s">
        <v>329</v>
      </c>
      <c r="J249" s="150" t="s">
        <v>30</v>
      </c>
    </row>
    <row r="250" spans="1:10" s="16" customFormat="1" ht="144" customHeight="1" x14ac:dyDescent="0.4">
      <c r="A250" s="67" t="s">
        <v>107</v>
      </c>
      <c r="B250" s="185" t="s">
        <v>136</v>
      </c>
      <c r="C250" s="103">
        <v>3132</v>
      </c>
      <c r="D250" s="109"/>
      <c r="E250" s="109"/>
      <c r="F250" s="294">
        <v>4743.07</v>
      </c>
      <c r="G250" s="35" t="s">
        <v>18</v>
      </c>
      <c r="H250" s="110" t="s">
        <v>74</v>
      </c>
      <c r="I250" s="60" t="s">
        <v>330</v>
      </c>
      <c r="J250" s="35" t="s">
        <v>30</v>
      </c>
    </row>
    <row r="251" spans="1:10" s="16" customFormat="1" ht="152.4" customHeight="1" x14ac:dyDescent="0.4">
      <c r="A251" s="67" t="s">
        <v>108</v>
      </c>
      <c r="B251" s="185" t="s">
        <v>137</v>
      </c>
      <c r="C251" s="103">
        <v>3132</v>
      </c>
      <c r="D251" s="109"/>
      <c r="E251" s="109"/>
      <c r="F251" s="294">
        <v>1281</v>
      </c>
      <c r="G251" s="35" t="s">
        <v>18</v>
      </c>
      <c r="H251" s="110" t="s">
        <v>74</v>
      </c>
      <c r="I251" s="60" t="s">
        <v>331</v>
      </c>
      <c r="J251" s="35" t="s">
        <v>30</v>
      </c>
    </row>
    <row r="252" spans="1:10" s="16" customFormat="1" ht="27.6" customHeight="1" x14ac:dyDescent="0.4">
      <c r="A252" s="36" t="s">
        <v>126</v>
      </c>
      <c r="B252" s="63"/>
      <c r="C252" s="64"/>
      <c r="D252" s="64"/>
      <c r="E252" s="64"/>
      <c r="F252" s="288">
        <f>F226+F227+F228+F229+F230+F231+F232+F233+F234+F235+F236+F237+F238+F239+F240+F241+F242+F243+F244+F245+F246+F247+F248+F249+F250+F251</f>
        <v>4727468.1499999994</v>
      </c>
      <c r="G252" s="64"/>
      <c r="H252" s="64"/>
      <c r="I252" s="64"/>
      <c r="J252" s="65"/>
    </row>
    <row r="253" spans="1:10" s="16" customFormat="1" ht="130.5" customHeight="1" x14ac:dyDescent="0.4">
      <c r="A253" s="284" t="s">
        <v>180</v>
      </c>
      <c r="B253" s="80" t="s">
        <v>162</v>
      </c>
      <c r="C253" s="73">
        <v>2240</v>
      </c>
      <c r="D253" s="53"/>
      <c r="E253" s="53"/>
      <c r="F253" s="283">
        <v>397824.11</v>
      </c>
      <c r="G253" s="162" t="s">
        <v>51</v>
      </c>
      <c r="H253" s="54" t="s">
        <v>78</v>
      </c>
      <c r="I253" s="60" t="s">
        <v>533</v>
      </c>
      <c r="J253" s="35" t="s">
        <v>30</v>
      </c>
    </row>
    <row r="254" spans="1:10" s="362" customFormat="1" ht="96.75" customHeight="1" x14ac:dyDescent="0.3">
      <c r="A254" s="393" t="s">
        <v>180</v>
      </c>
      <c r="B254" s="394" t="s">
        <v>416</v>
      </c>
      <c r="C254" s="326">
        <v>2240</v>
      </c>
      <c r="D254" s="326"/>
      <c r="E254" s="326"/>
      <c r="F254" s="306">
        <v>3000</v>
      </c>
      <c r="G254" s="395" t="s">
        <v>51</v>
      </c>
      <c r="H254" s="395" t="s">
        <v>348</v>
      </c>
      <c r="I254" s="248" t="s">
        <v>532</v>
      </c>
      <c r="J254" s="247" t="s">
        <v>30</v>
      </c>
    </row>
    <row r="255" spans="1:10" s="422" customFormat="1" ht="132.75" customHeight="1" x14ac:dyDescent="0.3">
      <c r="A255" s="423" t="s">
        <v>84</v>
      </c>
      <c r="B255" s="394" t="s">
        <v>414</v>
      </c>
      <c r="C255" s="326">
        <v>2240</v>
      </c>
      <c r="D255" s="326"/>
      <c r="E255" s="326"/>
      <c r="F255" s="306">
        <v>32000</v>
      </c>
      <c r="G255" s="432" t="s">
        <v>18</v>
      </c>
      <c r="H255" s="395" t="s">
        <v>348</v>
      </c>
      <c r="I255" s="464" t="s">
        <v>534</v>
      </c>
      <c r="J255" s="432" t="s">
        <v>30</v>
      </c>
    </row>
    <row r="256" spans="1:10" s="362" customFormat="1" ht="89.25" customHeight="1" x14ac:dyDescent="0.3">
      <c r="A256" s="325" t="s">
        <v>180</v>
      </c>
      <c r="B256" s="354" t="s">
        <v>417</v>
      </c>
      <c r="C256" s="326">
        <v>2240</v>
      </c>
      <c r="D256" s="420"/>
      <c r="E256" s="420"/>
      <c r="F256" s="306">
        <v>1000</v>
      </c>
      <c r="G256" s="395" t="s">
        <v>51</v>
      </c>
      <c r="H256" s="395" t="s">
        <v>348</v>
      </c>
      <c r="I256" s="248" t="s">
        <v>535</v>
      </c>
      <c r="J256" s="247" t="s">
        <v>30</v>
      </c>
    </row>
    <row r="257" spans="1:10" s="422" customFormat="1" ht="129.75" customHeight="1" x14ac:dyDescent="0.3">
      <c r="A257" s="421" t="s">
        <v>84</v>
      </c>
      <c r="B257" s="354" t="s">
        <v>415</v>
      </c>
      <c r="C257" s="326">
        <v>2240</v>
      </c>
      <c r="D257" s="420"/>
      <c r="E257" s="420"/>
      <c r="F257" s="306">
        <v>64000</v>
      </c>
      <c r="G257" s="432" t="s">
        <v>18</v>
      </c>
      <c r="H257" s="395" t="s">
        <v>348</v>
      </c>
      <c r="I257" s="464" t="s">
        <v>536</v>
      </c>
      <c r="J257" s="432" t="s">
        <v>30</v>
      </c>
    </row>
    <row r="258" spans="1:10" s="16" customFormat="1" ht="27.6" customHeight="1" x14ac:dyDescent="0.4">
      <c r="A258" s="36" t="s">
        <v>163</v>
      </c>
      <c r="B258" s="63"/>
      <c r="C258" s="64"/>
      <c r="D258" s="64"/>
      <c r="E258" s="64"/>
      <c r="F258" s="288">
        <f>SUM(F253:F257)</f>
        <v>497824.11</v>
      </c>
      <c r="G258" s="64"/>
      <c r="H258" s="64"/>
      <c r="I258" s="64"/>
      <c r="J258" s="65"/>
    </row>
    <row r="259" spans="1:10" ht="31.2" customHeight="1" x14ac:dyDescent="0.4">
      <c r="A259" s="40" t="s">
        <v>31</v>
      </c>
      <c r="B259" s="22"/>
      <c r="C259" s="41"/>
      <c r="D259" s="41"/>
      <c r="E259" s="41"/>
      <c r="F259" s="298">
        <f>F68+F73+F81+F100+F109+F114+F119+F122+F135+F137+F144+F182+F192+F195+F210+F212+F214+F220+F225+F252+F258</f>
        <v>82143604.579999998</v>
      </c>
      <c r="G259" s="42"/>
      <c r="H259" s="41"/>
      <c r="I259" s="41"/>
      <c r="J259" s="43"/>
    </row>
    <row r="260" spans="1:10" ht="21" x14ac:dyDescent="0.4">
      <c r="A260" s="44"/>
      <c r="B260" s="20"/>
      <c r="C260" s="45"/>
      <c r="D260" s="45"/>
      <c r="E260" s="45"/>
      <c r="F260" s="46"/>
      <c r="G260" s="45"/>
      <c r="H260" s="45"/>
      <c r="I260" s="45"/>
      <c r="J260" s="47"/>
    </row>
    <row r="261" spans="1:10" ht="21" x14ac:dyDescent="0.4">
      <c r="A261" s="68" t="s">
        <v>20</v>
      </c>
      <c r="B261" s="30" t="s">
        <v>428</v>
      </c>
      <c r="C261" s="45"/>
      <c r="D261" s="45"/>
      <c r="E261" s="45"/>
      <c r="F261" s="45"/>
      <c r="G261" s="45"/>
      <c r="H261" s="45"/>
      <c r="I261" s="45"/>
      <c r="J261" s="47"/>
    </row>
    <row r="262" spans="1:10" ht="21" x14ac:dyDescent="0.4">
      <c r="A262" s="240"/>
      <c r="B262" s="48"/>
      <c r="C262" s="48"/>
      <c r="D262" s="48"/>
      <c r="E262" s="48"/>
      <c r="F262" s="48"/>
      <c r="G262" s="48"/>
      <c r="H262" s="48"/>
      <c r="I262" s="48"/>
      <c r="J262" s="47"/>
    </row>
    <row r="263" spans="1:10" x14ac:dyDescent="0.4">
      <c r="A263" s="49"/>
      <c r="B263" s="48"/>
      <c r="C263" s="48"/>
      <c r="D263" s="48"/>
      <c r="E263" s="48"/>
      <c r="F263" s="48"/>
      <c r="G263" s="48"/>
      <c r="H263" s="48"/>
      <c r="I263" s="48"/>
      <c r="J263" s="47"/>
    </row>
    <row r="264" spans="1:10" x14ac:dyDescent="0.4">
      <c r="A264" s="50"/>
      <c r="B264" s="48"/>
      <c r="C264" s="48"/>
      <c r="D264" s="48"/>
      <c r="E264" s="48"/>
      <c r="F264" s="48"/>
      <c r="G264" s="48"/>
      <c r="H264" s="48"/>
      <c r="I264" s="48"/>
      <c r="J264" s="47"/>
    </row>
    <row r="265" spans="1:10" x14ac:dyDescent="0.4">
      <c r="A265" s="48" t="s">
        <v>21</v>
      </c>
      <c r="B265" s="48"/>
      <c r="C265" s="48"/>
      <c r="D265" s="48"/>
      <c r="E265" s="48"/>
      <c r="F265" s="48"/>
      <c r="G265" s="48"/>
      <c r="H265" s="48"/>
      <c r="I265" s="48"/>
      <c r="J265" s="47"/>
    </row>
    <row r="266" spans="1:10" x14ac:dyDescent="0.4">
      <c r="A266" s="48"/>
      <c r="B266" s="48"/>
      <c r="C266" s="48"/>
      <c r="D266" s="48"/>
      <c r="E266" s="48"/>
      <c r="F266" s="48"/>
      <c r="G266" s="48"/>
      <c r="H266" s="48"/>
      <c r="I266" s="48"/>
      <c r="J266" s="47"/>
    </row>
    <row r="267" spans="1:10" x14ac:dyDescent="0.4">
      <c r="A267" s="48"/>
      <c r="B267" s="48"/>
      <c r="C267" s="48"/>
      <c r="D267" s="48"/>
      <c r="E267" s="48"/>
      <c r="F267" s="48"/>
      <c r="G267" s="48"/>
      <c r="H267" s="48"/>
      <c r="I267" s="48"/>
      <c r="J267" s="47"/>
    </row>
    <row r="268" spans="1:10" x14ac:dyDescent="0.4">
      <c r="A268" s="48"/>
      <c r="B268" s="48"/>
      <c r="C268" s="48"/>
      <c r="D268" s="48"/>
      <c r="E268" s="48"/>
      <c r="F268" s="48"/>
      <c r="G268" s="48"/>
      <c r="H268" s="48"/>
      <c r="I268" s="48"/>
      <c r="J268" s="47"/>
    </row>
    <row r="269" spans="1:10" x14ac:dyDescent="0.4">
      <c r="A269" s="48"/>
      <c r="B269" s="48"/>
      <c r="C269" s="48"/>
      <c r="D269" s="48"/>
      <c r="E269" s="48"/>
      <c r="F269" s="48"/>
      <c r="G269" s="48"/>
      <c r="H269" s="48"/>
      <c r="I269" s="48"/>
      <c r="J269" s="47"/>
    </row>
    <row r="270" spans="1:10" x14ac:dyDescent="0.4">
      <c r="A270" s="48"/>
      <c r="B270" s="48"/>
      <c r="C270" s="48"/>
      <c r="D270" s="48"/>
      <c r="E270" s="48"/>
      <c r="F270" s="48"/>
      <c r="G270" s="48"/>
      <c r="H270" s="48"/>
      <c r="I270" s="48"/>
      <c r="J270" s="47"/>
    </row>
    <row r="271" spans="1:10" x14ac:dyDescent="0.4">
      <c r="A271" s="48"/>
      <c r="B271" s="48"/>
      <c r="C271" s="48"/>
      <c r="D271" s="48"/>
      <c r="E271" s="48"/>
      <c r="F271" s="48"/>
      <c r="G271" s="48"/>
      <c r="H271" s="48"/>
      <c r="I271" s="48"/>
      <c r="J271" s="47"/>
    </row>
    <row r="272" spans="1:10" x14ac:dyDescent="0.4">
      <c r="A272" s="48"/>
      <c r="B272" s="48"/>
      <c r="C272" s="48"/>
      <c r="D272" s="48"/>
      <c r="E272" s="48"/>
      <c r="F272" s="48"/>
      <c r="G272" s="48"/>
      <c r="H272" s="48"/>
      <c r="I272" s="48"/>
      <c r="J272" s="47"/>
    </row>
    <row r="273" spans="1:10" x14ac:dyDescent="0.4">
      <c r="A273" s="48"/>
      <c r="B273" s="48"/>
      <c r="C273" s="48"/>
      <c r="D273" s="48"/>
      <c r="E273" s="48"/>
      <c r="F273" s="48"/>
      <c r="G273" s="48"/>
      <c r="H273" s="48"/>
      <c r="I273" s="48"/>
      <c r="J273" s="47"/>
    </row>
    <row r="274" spans="1:10" x14ac:dyDescent="0.4">
      <c r="A274" s="48"/>
      <c r="B274" s="48"/>
      <c r="C274" s="48"/>
      <c r="D274" s="48"/>
      <c r="E274" s="48"/>
      <c r="F274" s="48"/>
      <c r="G274" s="48"/>
      <c r="H274" s="48"/>
      <c r="I274" s="48"/>
      <c r="J274" s="47"/>
    </row>
    <row r="275" spans="1:10" x14ac:dyDescent="0.4">
      <c r="A275" s="48"/>
      <c r="B275" s="48"/>
      <c r="C275" s="48"/>
      <c r="D275" s="48"/>
      <c r="E275" s="48"/>
      <c r="F275" s="48"/>
      <c r="G275" s="48"/>
      <c r="H275" s="48"/>
      <c r="I275" s="48"/>
      <c r="J275" s="47"/>
    </row>
    <row r="276" spans="1:10" x14ac:dyDescent="0.4">
      <c r="A276" s="48"/>
      <c r="B276" s="48"/>
      <c r="C276" s="48"/>
      <c r="D276" s="48"/>
      <c r="E276" s="48"/>
      <c r="F276" s="48"/>
      <c r="G276" s="48"/>
      <c r="H276" s="48"/>
      <c r="I276" s="48"/>
      <c r="J276" s="47"/>
    </row>
    <row r="277" spans="1:10" x14ac:dyDescent="0.4">
      <c r="A277" s="48"/>
      <c r="B277" s="48"/>
      <c r="C277" s="48"/>
      <c r="D277" s="48"/>
      <c r="E277" s="48"/>
      <c r="F277" s="48"/>
      <c r="G277" s="48"/>
      <c r="H277" s="48"/>
      <c r="I277" s="48"/>
      <c r="J277" s="47"/>
    </row>
    <row r="278" spans="1:10" x14ac:dyDescent="0.4">
      <c r="A278" s="48"/>
      <c r="B278" s="48"/>
      <c r="C278" s="48"/>
      <c r="D278" s="48"/>
      <c r="E278" s="48"/>
      <c r="F278" s="48"/>
      <c r="G278" s="48"/>
      <c r="H278" s="48"/>
      <c r="I278" s="48"/>
      <c r="J278" s="47"/>
    </row>
    <row r="279" spans="1:10" x14ac:dyDescent="0.4">
      <c r="A279" s="48"/>
      <c r="B279" s="48"/>
      <c r="C279" s="48"/>
      <c r="D279" s="48"/>
      <c r="E279" s="48"/>
      <c r="F279" s="48"/>
      <c r="G279" s="48"/>
      <c r="H279" s="48"/>
      <c r="I279" s="48"/>
      <c r="J279" s="47"/>
    </row>
    <row r="280" spans="1:10" x14ac:dyDescent="0.4">
      <c r="A280" s="48"/>
      <c r="B280" s="48"/>
      <c r="C280" s="48"/>
      <c r="D280" s="48"/>
      <c r="E280" s="48"/>
      <c r="F280" s="48"/>
      <c r="G280" s="48"/>
      <c r="H280" s="48"/>
      <c r="I280" s="48"/>
      <c r="J280" s="47"/>
    </row>
    <row r="281" spans="1:10" x14ac:dyDescent="0.4">
      <c r="A281" s="48"/>
      <c r="B281" s="48"/>
      <c r="C281" s="48"/>
      <c r="D281" s="48"/>
      <c r="E281" s="48"/>
      <c r="F281" s="48"/>
      <c r="G281" s="48"/>
      <c r="H281" s="48"/>
      <c r="I281" s="48"/>
      <c r="J281" s="47"/>
    </row>
    <row r="282" spans="1:10" x14ac:dyDescent="0.4">
      <c r="A282" s="48"/>
      <c r="B282" s="48"/>
      <c r="C282" s="48"/>
      <c r="D282" s="48"/>
      <c r="E282" s="48"/>
      <c r="F282" s="48"/>
      <c r="G282" s="48"/>
      <c r="H282" s="48"/>
      <c r="I282" s="48"/>
      <c r="J282" s="47"/>
    </row>
    <row r="283" spans="1:10" x14ac:dyDescent="0.4">
      <c r="A283" s="48"/>
      <c r="B283" s="48"/>
      <c r="C283" s="48"/>
      <c r="D283" s="48"/>
      <c r="E283" s="48"/>
      <c r="F283" s="48"/>
      <c r="G283" s="48"/>
      <c r="H283" s="48"/>
      <c r="I283" s="48"/>
      <c r="J283" s="47"/>
    </row>
    <row r="284" spans="1:10" x14ac:dyDescent="0.4">
      <c r="A284" s="48"/>
      <c r="B284" s="48"/>
      <c r="C284" s="48"/>
      <c r="D284" s="48"/>
      <c r="E284" s="48"/>
      <c r="F284" s="48"/>
      <c r="G284" s="48"/>
      <c r="H284" s="48"/>
      <c r="I284" s="48"/>
      <c r="J284" s="47"/>
    </row>
    <row r="285" spans="1:10" x14ac:dyDescent="0.4">
      <c r="A285" s="48"/>
      <c r="B285" s="48"/>
      <c r="C285" s="48"/>
      <c r="D285" s="48"/>
      <c r="E285" s="48"/>
      <c r="F285" s="48"/>
      <c r="G285" s="48"/>
      <c r="H285" s="48"/>
      <c r="I285" s="48"/>
      <c r="J285" s="47"/>
    </row>
    <row r="286" spans="1:10" x14ac:dyDescent="0.4">
      <c r="A286" s="48"/>
      <c r="B286" s="48"/>
      <c r="C286" s="48"/>
      <c r="D286" s="48"/>
      <c r="E286" s="48"/>
      <c r="F286" s="48"/>
      <c r="G286" s="48"/>
      <c r="H286" s="48"/>
      <c r="I286" s="48"/>
      <c r="J286" s="47"/>
    </row>
    <row r="287" spans="1:10" x14ac:dyDescent="0.4">
      <c r="A287" s="48"/>
      <c r="B287" s="48"/>
      <c r="C287" s="48"/>
      <c r="D287" s="48"/>
      <c r="E287" s="48"/>
      <c r="F287" s="48"/>
      <c r="G287" s="48"/>
      <c r="H287" s="48"/>
      <c r="I287" s="48"/>
      <c r="J287" s="47"/>
    </row>
    <row r="288" spans="1:10" x14ac:dyDescent="0.4">
      <c r="A288" s="48"/>
      <c r="B288" s="48"/>
      <c r="C288" s="48"/>
      <c r="D288" s="48"/>
      <c r="E288" s="48"/>
      <c r="F288" s="48"/>
      <c r="G288" s="48"/>
      <c r="H288" s="48"/>
      <c r="I288" s="48"/>
      <c r="J288" s="47"/>
    </row>
    <row r="289" spans="1:10" x14ac:dyDescent="0.4">
      <c r="A289" s="48"/>
      <c r="B289" s="48"/>
      <c r="C289" s="48"/>
      <c r="D289" s="48"/>
      <c r="E289" s="48"/>
      <c r="F289" s="48"/>
      <c r="G289" s="48"/>
      <c r="H289" s="48"/>
      <c r="I289" s="48"/>
      <c r="J289" s="47"/>
    </row>
    <row r="290" spans="1:10" x14ac:dyDescent="0.4">
      <c r="A290" s="48"/>
      <c r="B290" s="48"/>
      <c r="C290" s="48"/>
      <c r="D290" s="48"/>
      <c r="E290" s="48"/>
      <c r="F290" s="48"/>
      <c r="G290" s="48"/>
      <c r="H290" s="48"/>
      <c r="I290" s="48"/>
      <c r="J290" s="47"/>
    </row>
    <row r="291" spans="1:10" x14ac:dyDescent="0.4">
      <c r="A291" s="48"/>
      <c r="B291" s="48"/>
      <c r="C291" s="48"/>
      <c r="D291" s="48"/>
      <c r="E291" s="48"/>
      <c r="F291" s="48"/>
      <c r="G291" s="48"/>
      <c r="H291" s="48"/>
      <c r="I291" s="48"/>
      <c r="J291" s="47"/>
    </row>
    <row r="292" spans="1:10" x14ac:dyDescent="0.4">
      <c r="A292" s="48"/>
      <c r="B292" s="48"/>
      <c r="C292" s="48"/>
      <c r="D292" s="48"/>
      <c r="E292" s="48"/>
      <c r="F292" s="48"/>
      <c r="G292" s="48"/>
      <c r="H292" s="48"/>
      <c r="I292" s="48"/>
      <c r="J292" s="47"/>
    </row>
    <row r="293" spans="1:10" x14ac:dyDescent="0.4">
      <c r="A293" s="48"/>
      <c r="B293" s="48"/>
      <c r="C293" s="48"/>
      <c r="D293" s="48"/>
      <c r="E293" s="48"/>
      <c r="F293" s="48"/>
      <c r="G293" s="48"/>
      <c r="H293" s="48"/>
      <c r="I293" s="48"/>
      <c r="J293" s="47"/>
    </row>
    <row r="294" spans="1:10" x14ac:dyDescent="0.4">
      <c r="A294" s="48"/>
      <c r="B294" s="48"/>
      <c r="C294" s="48"/>
      <c r="D294" s="48"/>
      <c r="E294" s="48"/>
      <c r="F294" s="48"/>
      <c r="G294" s="48"/>
      <c r="H294" s="48"/>
      <c r="I294" s="48"/>
      <c r="J294" s="47"/>
    </row>
    <row r="295" spans="1:10" x14ac:dyDescent="0.4">
      <c r="A295" s="48"/>
      <c r="B295" s="48"/>
      <c r="C295" s="48"/>
      <c r="D295" s="48"/>
      <c r="E295" s="48"/>
      <c r="F295" s="48"/>
      <c r="G295" s="48"/>
      <c r="H295" s="48"/>
      <c r="I295" s="48"/>
      <c r="J295" s="47"/>
    </row>
    <row r="296" spans="1:10" x14ac:dyDescent="0.4">
      <c r="A296" s="48"/>
      <c r="B296" s="48"/>
      <c r="C296" s="48"/>
      <c r="D296" s="48"/>
      <c r="E296" s="48"/>
      <c r="F296" s="48"/>
      <c r="G296" s="48"/>
      <c r="H296" s="48"/>
      <c r="I296" s="48"/>
      <c r="J296" s="47"/>
    </row>
    <row r="297" spans="1:10" x14ac:dyDescent="0.4">
      <c r="A297" s="48"/>
      <c r="B297" s="48"/>
      <c r="C297" s="48"/>
      <c r="D297" s="48"/>
      <c r="E297" s="48"/>
      <c r="F297" s="48"/>
      <c r="G297" s="48"/>
      <c r="H297" s="48"/>
      <c r="I297" s="48"/>
      <c r="J297" s="47"/>
    </row>
    <row r="298" spans="1:10" x14ac:dyDescent="0.4">
      <c r="A298" s="48"/>
      <c r="B298" s="48"/>
      <c r="C298" s="48"/>
      <c r="D298" s="48"/>
      <c r="E298" s="48"/>
      <c r="F298" s="48"/>
      <c r="G298" s="48"/>
      <c r="H298" s="48"/>
      <c r="I298" s="48"/>
      <c r="J298" s="47"/>
    </row>
    <row r="299" spans="1:10" x14ac:dyDescent="0.4">
      <c r="A299" s="48"/>
      <c r="B299" s="48"/>
      <c r="C299" s="48"/>
      <c r="D299" s="48"/>
      <c r="E299" s="48"/>
      <c r="F299" s="48"/>
      <c r="G299" s="48"/>
      <c r="H299" s="48"/>
      <c r="I299" s="48"/>
      <c r="J299" s="47"/>
    </row>
    <row r="300" spans="1:10" x14ac:dyDescent="0.4">
      <c r="A300" s="48"/>
      <c r="B300" s="48"/>
      <c r="C300" s="48"/>
      <c r="D300" s="48"/>
      <c r="E300" s="48"/>
      <c r="F300" s="48"/>
      <c r="G300" s="48"/>
      <c r="H300" s="48"/>
      <c r="I300" s="48"/>
      <c r="J300" s="47"/>
    </row>
    <row r="301" spans="1:1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0"/>
    </row>
    <row r="302" spans="1:1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0"/>
    </row>
    <row r="303" spans="1:1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0"/>
    </row>
    <row r="304" spans="1:1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0"/>
    </row>
    <row r="305" spans="1:1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0"/>
    </row>
    <row r="306" spans="1:10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0"/>
    </row>
    <row r="307" spans="1:10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0"/>
    </row>
    <row r="308" spans="1:10" x14ac:dyDescent="0.4">
      <c r="A308" s="11"/>
      <c r="B308" s="11"/>
      <c r="C308" s="11"/>
      <c r="D308" s="11"/>
      <c r="E308" s="11"/>
      <c r="F308" s="11"/>
      <c r="G308" s="11"/>
      <c r="H308" s="11"/>
      <c r="I308" s="11"/>
      <c r="J308" s="12"/>
    </row>
    <row r="309" spans="1:10" x14ac:dyDescent="0.4">
      <c r="A309" s="13"/>
      <c r="B309" s="13"/>
      <c r="C309" s="13"/>
      <c r="D309" s="13"/>
      <c r="E309" s="13"/>
      <c r="F309" s="13"/>
      <c r="G309" s="13"/>
      <c r="H309" s="13"/>
      <c r="I309" s="13"/>
      <c r="J309" s="14"/>
    </row>
    <row r="310" spans="1:10" x14ac:dyDescent="0.4">
      <c r="A310" s="13"/>
      <c r="B310" s="13"/>
      <c r="C310" s="13"/>
      <c r="D310" s="13"/>
      <c r="E310" s="13"/>
      <c r="F310" s="13"/>
      <c r="G310" s="13"/>
      <c r="H310" s="13"/>
      <c r="I310" s="13"/>
      <c r="J310" s="14"/>
    </row>
    <row r="311" spans="1:10" x14ac:dyDescent="0.4">
      <c r="A311" s="13"/>
      <c r="B311" s="13"/>
      <c r="C311" s="13"/>
      <c r="D311" s="13"/>
      <c r="E311" s="13"/>
      <c r="F311" s="13"/>
      <c r="G311" s="13"/>
      <c r="H311" s="13"/>
      <c r="I311" s="13"/>
      <c r="J311" s="14"/>
    </row>
    <row r="312" spans="1:10" x14ac:dyDescent="0.4">
      <c r="A312" s="13"/>
      <c r="B312" s="13"/>
      <c r="C312" s="13"/>
      <c r="D312" s="13"/>
      <c r="E312" s="13"/>
      <c r="F312" s="13"/>
      <c r="G312" s="13"/>
      <c r="H312" s="13"/>
      <c r="I312" s="13"/>
      <c r="J312" s="14"/>
    </row>
    <row r="313" spans="1:10" x14ac:dyDescent="0.4">
      <c r="A313" s="13"/>
      <c r="B313" s="13"/>
      <c r="C313" s="13"/>
      <c r="D313" s="13"/>
      <c r="E313" s="13"/>
      <c r="F313" s="13"/>
      <c r="G313" s="13"/>
      <c r="H313" s="13"/>
      <c r="I313" s="13"/>
      <c r="J313" s="14"/>
    </row>
    <row r="314" spans="1:10" x14ac:dyDescent="0.4">
      <c r="A314" s="13"/>
      <c r="B314" s="13"/>
      <c r="C314" s="13"/>
      <c r="D314" s="13"/>
      <c r="E314" s="13"/>
      <c r="F314" s="13"/>
      <c r="G314" s="13"/>
      <c r="H314" s="13"/>
      <c r="I314" s="13"/>
      <c r="J314" s="14"/>
    </row>
    <row r="315" spans="1:10" x14ac:dyDescent="0.4">
      <c r="A315" s="13"/>
      <c r="B315" s="13"/>
      <c r="C315" s="13"/>
      <c r="D315" s="13"/>
      <c r="E315" s="13"/>
      <c r="F315" s="13"/>
      <c r="G315" s="13"/>
      <c r="H315" s="13"/>
      <c r="I315" s="13"/>
      <c r="J315" s="14"/>
    </row>
    <row r="316" spans="1:10" x14ac:dyDescent="0.4">
      <c r="A316" s="13"/>
      <c r="B316" s="13"/>
      <c r="C316" s="13"/>
      <c r="D316" s="13"/>
      <c r="E316" s="13"/>
      <c r="F316" s="13"/>
      <c r="G316" s="13"/>
      <c r="H316" s="13"/>
      <c r="I316" s="13"/>
      <c r="J316" s="14"/>
    </row>
    <row r="317" spans="1:10" x14ac:dyDescent="0.4">
      <c r="A317" s="13"/>
      <c r="B317" s="13"/>
      <c r="C317" s="13"/>
      <c r="D317" s="13"/>
      <c r="E317" s="13"/>
      <c r="F317" s="13"/>
      <c r="G317" s="13"/>
      <c r="H317" s="13"/>
      <c r="I317" s="13"/>
      <c r="J317" s="14"/>
    </row>
    <row r="318" spans="1:10" x14ac:dyDescent="0.4">
      <c r="A318" s="13"/>
      <c r="B318" s="13"/>
      <c r="C318" s="13"/>
      <c r="D318" s="13"/>
      <c r="E318" s="13"/>
      <c r="F318" s="13"/>
      <c r="G318" s="13"/>
      <c r="H318" s="13"/>
      <c r="I318" s="13"/>
      <c r="J318" s="14"/>
    </row>
    <row r="319" spans="1:10" x14ac:dyDescent="0.4">
      <c r="A319" s="13"/>
      <c r="B319" s="13"/>
      <c r="C319" s="13"/>
      <c r="D319" s="13"/>
      <c r="E319" s="13"/>
      <c r="F319" s="13"/>
      <c r="G319" s="13"/>
      <c r="H319" s="13"/>
      <c r="I319" s="13"/>
      <c r="J319" s="14"/>
    </row>
  </sheetData>
  <autoFilter ref="A6:CQ259"/>
  <mergeCells count="2">
    <mergeCell ref="A2:J5"/>
    <mergeCell ref="A1:J1"/>
  </mergeCells>
  <pageMargins left="0.9055118110236221" right="0.70866141732283472" top="0.74803149606299213" bottom="0.74803149606299213" header="0.31496062992125984" footer="0.31496062992125984"/>
  <pageSetup paperSize="9" scale="3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2024</vt:lpstr>
      <vt:lpstr>'2024'!Область_печати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2024-12-10T07:58:05Z</dcterms:modified>
</cp:coreProperties>
</file>