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60" windowWidth="20490" windowHeight="7605"/>
  </bookViews>
  <sheets>
    <sheet name="Звіт" sheetId="84" r:id="rId1"/>
  </sheets>
  <definedNames>
    <definedName name="_xlnm.Print_Area" localSheetId="0">Звіт!$A$1:$AM$321</definedName>
  </definedNames>
  <calcPr calcId="125725" fullPrecision="0"/>
</workbook>
</file>

<file path=xl/calcChain.xml><?xml version="1.0" encoding="utf-8"?>
<calcChain xmlns="http://schemas.openxmlformats.org/spreadsheetml/2006/main">
  <c r="X71" i="84"/>
  <c r="X70"/>
  <c r="X69"/>
  <c r="X68"/>
  <c r="X67"/>
  <c r="X66"/>
  <c r="X65"/>
  <c r="X64"/>
  <c r="X63"/>
  <c r="X62"/>
  <c r="X61"/>
  <c r="X60"/>
  <c r="X59"/>
  <c r="X58"/>
  <c r="X57"/>
  <c r="X56"/>
  <c r="X55"/>
  <c r="X54"/>
  <c r="X53"/>
  <c r="X52"/>
  <c r="X51"/>
  <c r="X50"/>
  <c r="X49"/>
  <c r="X48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W65"/>
  <c r="W64"/>
  <c r="W63"/>
  <c r="W61"/>
  <c r="W60"/>
  <c r="W59"/>
  <c r="W58"/>
  <c r="W57"/>
  <c r="W56"/>
  <c r="W55"/>
  <c r="W54"/>
  <c r="W53"/>
  <c r="W51"/>
  <c r="W50"/>
  <c r="W48"/>
  <c r="W47"/>
  <c r="W46"/>
  <c r="W45"/>
  <c r="W44"/>
  <c r="W43"/>
  <c r="W42"/>
  <c r="W41"/>
  <c r="W40"/>
  <c r="W39"/>
  <c r="W38"/>
  <c r="W37"/>
  <c r="W33"/>
  <c r="W32"/>
  <c r="W31"/>
  <c r="W29"/>
  <c r="W28"/>
  <c r="W27"/>
  <c r="W26"/>
  <c r="W25"/>
  <c r="W24"/>
  <c r="W23"/>
  <c r="W21"/>
  <c r="W20"/>
  <c r="W16"/>
  <c r="W15"/>
  <c r="W14"/>
  <c r="W13"/>
  <c r="W12"/>
  <c r="W11"/>
  <c r="W10"/>
  <c r="W9"/>
  <c r="W8"/>
  <c r="AC104" l="1"/>
  <c r="AA104"/>
  <c r="Y104"/>
  <c r="W104"/>
  <c r="U104"/>
  <c r="S104"/>
  <c r="Q104"/>
  <c r="O104"/>
  <c r="M104"/>
  <c r="K104"/>
  <c r="I104"/>
  <c r="AC100"/>
  <c r="AA100"/>
  <c r="Y100"/>
  <c r="W100"/>
  <c r="U100"/>
  <c r="S100"/>
  <c r="Q100"/>
  <c r="O100"/>
  <c r="M100"/>
  <c r="K100"/>
  <c r="I100"/>
  <c r="AC99"/>
  <c r="AC103" s="1"/>
  <c r="AC105" s="1"/>
  <c r="AA99"/>
  <c r="AA103" s="1"/>
  <c r="AA105" s="1"/>
  <c r="Y99"/>
  <c r="Y103" s="1"/>
  <c r="Y105" s="1"/>
  <c r="W99"/>
  <c r="U99"/>
  <c r="U103" s="1"/>
  <c r="U105" s="1"/>
  <c r="S99"/>
  <c r="S103" s="1"/>
  <c r="S105" s="1"/>
  <c r="Q99"/>
  <c r="O99"/>
  <c r="M99"/>
  <c r="M103" s="1"/>
  <c r="M105" s="1"/>
  <c r="K99"/>
  <c r="K103" s="1"/>
  <c r="K105" s="1"/>
  <c r="I99"/>
  <c r="AD67"/>
  <c r="AC67"/>
  <c r="AB67"/>
  <c r="AA67"/>
  <c r="Z67"/>
  <c r="Y67"/>
  <c r="E104"/>
  <c r="AD51"/>
  <c r="AC51"/>
  <c r="AB51"/>
  <c r="AA51"/>
  <c r="Z51"/>
  <c r="Y51"/>
  <c r="E100"/>
  <c r="AD44"/>
  <c r="AC44"/>
  <c r="AB44"/>
  <c r="AA44"/>
  <c r="Z44"/>
  <c r="Y44"/>
  <c r="AD40"/>
  <c r="AC40"/>
  <c r="AB40"/>
  <c r="AA40"/>
  <c r="Z40"/>
  <c r="Y40"/>
  <c r="AD35"/>
  <c r="AD28" s="1"/>
  <c r="AC35"/>
  <c r="AB35"/>
  <c r="AA35"/>
  <c r="Z35"/>
  <c r="Y35"/>
  <c r="AC32"/>
  <c r="AA32"/>
  <c r="Y32"/>
  <c r="AC31"/>
  <c r="AC28" s="1"/>
  <c r="AA31"/>
  <c r="Y31"/>
  <c r="Y28" s="1"/>
  <c r="E99"/>
  <c r="AB28"/>
  <c r="Z28"/>
  <c r="AD11"/>
  <c r="AD8" s="1"/>
  <c r="AC11"/>
  <c r="AC8" s="1"/>
  <c r="AB11"/>
  <c r="AB8" s="1"/>
  <c r="AB66" s="1"/>
  <c r="AA11"/>
  <c r="AA8" s="1"/>
  <c r="Z11"/>
  <c r="Y11"/>
  <c r="Y8" s="1"/>
  <c r="AC10"/>
  <c r="AA10" s="1"/>
  <c r="Y10" s="1"/>
  <c r="Z8"/>
  <c r="Z66" s="1"/>
  <c r="AC66" l="1"/>
  <c r="AD66"/>
  <c r="AA28"/>
  <c r="O103"/>
  <c r="O105" s="1"/>
  <c r="Y66"/>
  <c r="W103"/>
  <c r="W105" s="1"/>
  <c r="E103"/>
  <c r="E105" s="1"/>
  <c r="I103"/>
  <c r="I105" s="1"/>
  <c r="Q103"/>
  <c r="Q105" s="1"/>
  <c r="AA66"/>
</calcChain>
</file>

<file path=xl/sharedStrings.xml><?xml version="1.0" encoding="utf-8"?>
<sst xmlns="http://schemas.openxmlformats.org/spreadsheetml/2006/main" count="176" uniqueCount="141">
  <si>
    <t>№ з/п</t>
  </si>
  <si>
    <t>Показники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</si>
  <si>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</si>
  <si>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</si>
  <si>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</si>
  <si>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</si>
  <si>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</si>
  <si>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</si>
  <si>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</si>
  <si>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</si>
  <si>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жовтень</t>
  </si>
  <si>
    <t>листопад</t>
  </si>
  <si>
    <t>грудень</t>
  </si>
  <si>
    <t>Доходи, всього, в т.ч.:</t>
  </si>
  <si>
    <t>1.1.</t>
  </si>
  <si>
    <t>1.2.</t>
  </si>
  <si>
    <t>1.3.</t>
  </si>
  <si>
    <t>1.4.</t>
  </si>
  <si>
    <t>Витрати, всього, в т.ч :</t>
  </si>
  <si>
    <t>2.1.</t>
  </si>
  <si>
    <t>2.2.</t>
  </si>
  <si>
    <t>2.3.</t>
  </si>
  <si>
    <t>Матеріали в т.ч.:</t>
  </si>
  <si>
    <t>2.3.1.</t>
  </si>
  <si>
    <t>2.4.</t>
  </si>
  <si>
    <t xml:space="preserve">Амортизація </t>
  </si>
  <si>
    <t>2.4.1.</t>
  </si>
  <si>
    <t>безоплатно отриманих основних засобів</t>
  </si>
  <si>
    <t>2.4.2.</t>
  </si>
  <si>
    <t>власних основних засобів</t>
  </si>
  <si>
    <t>2.5.</t>
  </si>
  <si>
    <t xml:space="preserve">Комунальні послуги </t>
  </si>
  <si>
    <t>2.5.1.</t>
  </si>
  <si>
    <t xml:space="preserve">електроенергія </t>
  </si>
  <si>
    <t>2.5.2.</t>
  </si>
  <si>
    <t>тепло-водопостачання та водовідведення</t>
  </si>
  <si>
    <t>вивіз та складування ТПВ</t>
  </si>
  <si>
    <t>2.6.</t>
  </si>
  <si>
    <t>2.7.</t>
  </si>
  <si>
    <t xml:space="preserve">Послуги сторонніх організацій </t>
  </si>
  <si>
    <t>комісія банку</t>
  </si>
  <si>
    <t xml:space="preserve">Інші послуги сторонніх організацій </t>
  </si>
  <si>
    <t>2.8.</t>
  </si>
  <si>
    <t>2.9.</t>
  </si>
  <si>
    <t>тис.грн.</t>
  </si>
  <si>
    <t>3</t>
  </si>
  <si>
    <t>4.1</t>
  </si>
  <si>
    <t>4.2</t>
  </si>
  <si>
    <t>4.3</t>
  </si>
  <si>
    <t>Покупні ресурси/товари в т.ч.:</t>
  </si>
  <si>
    <t>медобладнання</t>
  </si>
  <si>
    <t>2.4.3.</t>
  </si>
  <si>
    <t>Послуги зв’язку  та інтернету</t>
  </si>
  <si>
    <t>послуги пожежного спостереження</t>
  </si>
  <si>
    <t xml:space="preserve">охоронні послуги </t>
  </si>
  <si>
    <t>Витрати на відрядження</t>
  </si>
  <si>
    <t>Витрати на  навчання</t>
  </si>
  <si>
    <t>2.10.</t>
  </si>
  <si>
    <t>2.11.</t>
  </si>
  <si>
    <t>2.12.</t>
  </si>
  <si>
    <t>обслуговування програмного забезпечення</t>
  </si>
  <si>
    <t xml:space="preserve">Поточний ремонт </t>
  </si>
  <si>
    <t>1.5.</t>
  </si>
  <si>
    <t>Амортизація по безоплатно отриманим основним засобам</t>
  </si>
  <si>
    <t>від медичних послуг, отримані від НСЗУ</t>
  </si>
  <si>
    <t>послуги з техогляду та ремонту ліфтів</t>
  </si>
  <si>
    <t>заправка картріджей, обслуговування комп.техніки</t>
  </si>
  <si>
    <t>канцтовари, бланкова продукція, папір</t>
  </si>
  <si>
    <t>2.5.3.</t>
  </si>
  <si>
    <t>МНМА</t>
  </si>
  <si>
    <t>послуги з лабораторних досліджень</t>
  </si>
  <si>
    <t>транспортні послуги</t>
  </si>
  <si>
    <t>кондиціонери</t>
  </si>
  <si>
    <t>Відсотки банку за поточними депозитами</t>
  </si>
  <si>
    <t>Фінансовий результат</t>
  </si>
  <si>
    <t>від місцевого бюджету (спецфонд)</t>
  </si>
  <si>
    <t>Придбання основних засобів (довідково), в т.ч.:</t>
  </si>
  <si>
    <t>меблі та інше обладнання</t>
  </si>
  <si>
    <t>комп'ютерна та оргтехніка</t>
  </si>
  <si>
    <t>план</t>
  </si>
  <si>
    <t>факт</t>
  </si>
  <si>
    <t>Звітний період з початку року</t>
  </si>
  <si>
    <t>тис. грн.</t>
  </si>
  <si>
    <t>Благодійна допомога у натуральному вигляді</t>
  </si>
  <si>
    <t>1.6.</t>
  </si>
  <si>
    <t>1.1.1.</t>
  </si>
  <si>
    <t>в т.ч. оплата роботи моб. бригад</t>
  </si>
  <si>
    <t>пальне,запчастини, мастильні матеріали</t>
  </si>
  <si>
    <t>доходи від цільового фінансування, всього</t>
  </si>
  <si>
    <t>1.2.1.</t>
  </si>
  <si>
    <t xml:space="preserve">на компенсацію видатків на комунальні послуги, енергоносії </t>
  </si>
  <si>
    <t>1.2.2.</t>
  </si>
  <si>
    <t>1.2.3.</t>
  </si>
  <si>
    <t>матеріали на ремонт та господарчі товари</t>
  </si>
  <si>
    <t>1.2.4.</t>
  </si>
  <si>
    <t>Доходи від оренди</t>
  </si>
  <si>
    <t>2.3.2.</t>
  </si>
  <si>
    <t>2.3.3.</t>
  </si>
  <si>
    <t>2.3.4.</t>
  </si>
  <si>
    <t>2.9.1.</t>
  </si>
  <si>
    <t>2.9.2.</t>
  </si>
  <si>
    <t>2.9.3.</t>
  </si>
  <si>
    <t>2.9.4.</t>
  </si>
  <si>
    <t>2.9.5.</t>
  </si>
  <si>
    <t>2.9.6.</t>
  </si>
  <si>
    <t>2.9.7.</t>
  </si>
  <si>
    <t>2.9.8.</t>
  </si>
  <si>
    <t>%</t>
  </si>
  <si>
    <t xml:space="preserve">відшкодування витрат на зарплату лікаря                    від КЗ "ТЦСО" </t>
  </si>
  <si>
    <t>1.7.</t>
  </si>
  <si>
    <t xml:space="preserve">матеріали, інструменти, медикаменти, в т.ч. запаси </t>
  </si>
  <si>
    <t xml:space="preserve">відшкодування витрат на зарплату лікаря від КЗ "ТЦСО" </t>
  </si>
  <si>
    <t>1.8.</t>
  </si>
  <si>
    <t>Доходи від надання медичних послуг</t>
  </si>
  <si>
    <t>Благодійна допомога та централізовані поставки у натуральному вигляді</t>
  </si>
  <si>
    <t>Інші витрати</t>
  </si>
  <si>
    <t xml:space="preserve">Витрати за рахунок коштів, які отримані від надання медичних послуг </t>
  </si>
  <si>
    <t>1.2.5.</t>
  </si>
  <si>
    <t>2.1.1.</t>
  </si>
  <si>
    <t>Заробітна плата, в т.ч.</t>
  </si>
  <si>
    <t xml:space="preserve">Єдиний внесок , в т.ч. </t>
  </si>
  <si>
    <t>План на  2024 рік</t>
  </si>
  <si>
    <t>2.2.1.</t>
  </si>
  <si>
    <t>1.9.</t>
  </si>
  <si>
    <t>Доходи від діяльності аптеки, в т.ч. фінансова допомога на поворотній основі</t>
  </si>
  <si>
    <t>2.13.</t>
  </si>
  <si>
    <t>Витрати на повернення до бюджету громади фінансової допомоги на поворотній основі</t>
  </si>
  <si>
    <t>з бюджету громади на послуги крім комунальних</t>
  </si>
  <si>
    <t>з бюджету громади: матеріали, інструменти, медикаменти, в т.ч. запаси</t>
  </si>
  <si>
    <t>з бюджету громади для виплати премії за підсумками 2023 року</t>
  </si>
  <si>
    <t>з бюджету громади за міськими програмами</t>
  </si>
  <si>
    <t>виконання планових показників</t>
  </si>
  <si>
    <t>+/-, тис. грн.</t>
  </si>
  <si>
    <t>у 8,2 р.б.</t>
  </si>
  <si>
    <t>у 2,8р.б.</t>
  </si>
  <si>
    <t>у 4,2 р.б.</t>
  </si>
  <si>
    <t>у 2,3 р.б.</t>
  </si>
  <si>
    <t>у 3,8 р.б.</t>
  </si>
  <si>
    <t>у 3,2 р.м.</t>
  </si>
  <si>
    <t xml:space="preserve">                                                     Звіт </t>
  </si>
  <si>
    <t xml:space="preserve">  про виконання фінансового плану по НКП ЮУ МЦПМСД за 9 міс 2024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</si>
</sst>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4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5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Fill="1" applyAlignment="1">
      <alignment horizontal="left" indent="15"/>
    </xf>
    <xf numFmtId="0" fontId="2" fillId="0" borderId="0" xfId="0" applyFont="1" applyFill="1"/>
    <xf numFmtId="0" fontId="2" fillId="0" borderId="0" xfId="0" applyFont="1" applyFill="1" applyAlignment="1"/>
    <xf numFmtId="164" fontId="5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4" fillId="0" borderId="0" xfId="0" applyFont="1" applyFill="1"/>
    <xf numFmtId="0" fontId="0" fillId="0" borderId="0" xfId="0" applyFill="1"/>
    <xf numFmtId="0" fontId="8" fillId="0" borderId="0" xfId="0" applyFont="1" applyFill="1"/>
    <xf numFmtId="0" fontId="10" fillId="0" borderId="0" xfId="0" applyFont="1" applyFill="1"/>
    <xf numFmtId="164" fontId="0" fillId="0" borderId="0" xfId="0" applyNumberFormat="1" applyFont="1" applyFill="1"/>
    <xf numFmtId="2" fontId="0" fillId="0" borderId="0" xfId="0" applyNumberFormat="1" applyFont="1" applyFill="1"/>
    <xf numFmtId="0" fontId="3" fillId="0" borderId="0" xfId="0" applyFont="1" applyFill="1"/>
    <xf numFmtId="0" fontId="11" fillId="0" borderId="0" xfId="0" applyFont="1" applyFill="1"/>
    <xf numFmtId="0" fontId="12" fillId="0" borderId="0" xfId="0" applyFont="1" applyFill="1"/>
    <xf numFmtId="2" fontId="0" fillId="0" borderId="0" xfId="0" applyNumberFormat="1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164" fontId="9" fillId="0" borderId="3" xfId="0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horizontal="right" vertical="center"/>
    </xf>
    <xf numFmtId="164" fontId="9" fillId="0" borderId="3" xfId="0" applyNumberFormat="1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vertical="center" wrapText="1"/>
    </xf>
    <xf numFmtId="164" fontId="3" fillId="0" borderId="3" xfId="0" applyNumberFormat="1" applyFont="1" applyFill="1" applyBorder="1" applyAlignment="1">
      <alignment vertical="center"/>
    </xf>
    <xf numFmtId="164" fontId="9" fillId="0" borderId="3" xfId="0" applyNumberFormat="1" applyFont="1" applyFill="1" applyBorder="1" applyAlignment="1">
      <alignment vertical="center" wrapText="1"/>
    </xf>
    <xf numFmtId="164" fontId="3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/>
    </xf>
    <xf numFmtId="164" fontId="3" fillId="0" borderId="3" xfId="0" applyNumberFormat="1" applyFont="1" applyFill="1" applyBorder="1"/>
    <xf numFmtId="49" fontId="3" fillId="0" borderId="0" xfId="0" applyNumberFormat="1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3" fillId="0" borderId="0" xfId="0" applyFont="1" applyFill="1" applyAlignment="1"/>
    <xf numFmtId="0" fontId="3" fillId="0" borderId="0" xfId="0" applyFont="1" applyFill="1" applyBorder="1"/>
    <xf numFmtId="0" fontId="11" fillId="0" borderId="0" xfId="0" applyFont="1" applyFill="1" applyBorder="1"/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14" fillId="0" borderId="0" xfId="0" applyFont="1" applyFill="1" applyBorder="1"/>
    <xf numFmtId="0" fontId="16" fillId="0" borderId="0" xfId="0" applyFont="1" applyFill="1"/>
    <xf numFmtId="0" fontId="17" fillId="0" borderId="0" xfId="0" applyFont="1" applyFill="1" applyBorder="1" applyAlignment="1">
      <alignment wrapText="1"/>
    </xf>
    <xf numFmtId="0" fontId="5" fillId="0" borderId="0" xfId="0" applyFont="1" applyFill="1" applyBorder="1"/>
    <xf numFmtId="2" fontId="11" fillId="0" borderId="0" xfId="0" applyNumberFormat="1" applyFont="1" applyFill="1" applyBorder="1"/>
    <xf numFmtId="164" fontId="6" fillId="0" borderId="0" xfId="0" applyNumberFormat="1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top" wrapText="1"/>
    </xf>
    <xf numFmtId="0" fontId="17" fillId="0" borderId="0" xfId="0" applyFont="1" applyFill="1"/>
    <xf numFmtId="0" fontId="19" fillId="0" borderId="0" xfId="0" applyFont="1" applyFill="1"/>
    <xf numFmtId="0" fontId="19" fillId="0" borderId="0" xfId="0" applyFont="1" applyFill="1" applyBorder="1"/>
    <xf numFmtId="164" fontId="11" fillId="0" borderId="0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164" fontId="11" fillId="0" borderId="0" xfId="0" applyNumberFormat="1" applyFont="1" applyFill="1"/>
    <xf numFmtId="0" fontId="18" fillId="0" borderId="0" xfId="0" applyFont="1" applyFill="1"/>
    <xf numFmtId="2" fontId="18" fillId="0" borderId="0" xfId="0" applyNumberFormat="1" applyFont="1" applyFill="1"/>
    <xf numFmtId="0" fontId="21" fillId="0" borderId="3" xfId="0" applyFont="1" applyFill="1" applyBorder="1" applyAlignment="1">
      <alignment horizontal="center" vertical="top" wrapText="1"/>
    </xf>
    <xf numFmtId="0" fontId="23" fillId="0" borderId="3" xfId="0" applyFont="1" applyFill="1" applyBorder="1" applyAlignment="1">
      <alignment horizontal="justify" vertical="top" wrapText="1"/>
    </xf>
    <xf numFmtId="0" fontId="21" fillId="0" borderId="3" xfId="0" applyFont="1" applyFill="1" applyBorder="1" applyAlignment="1">
      <alignment horizontal="justify" vertical="top" wrapText="1"/>
    </xf>
    <xf numFmtId="0" fontId="21" fillId="0" borderId="3" xfId="0" applyFont="1" applyFill="1" applyBorder="1" applyAlignment="1">
      <alignment vertical="top" wrapText="1"/>
    </xf>
    <xf numFmtId="49" fontId="21" fillId="0" borderId="3" xfId="0" applyNumberFormat="1" applyFont="1" applyFill="1" applyBorder="1" applyAlignment="1">
      <alignment horizontal="justify" vertical="top" wrapText="1"/>
    </xf>
    <xf numFmtId="16" fontId="23" fillId="0" borderId="3" xfId="0" applyNumberFormat="1" applyFont="1" applyFill="1" applyBorder="1" applyAlignment="1">
      <alignment vertical="top" wrapText="1"/>
    </xf>
    <xf numFmtId="16" fontId="21" fillId="0" borderId="3" xfId="0" applyNumberFormat="1" applyFont="1" applyFill="1" applyBorder="1" applyAlignment="1">
      <alignment vertical="top" wrapText="1"/>
    </xf>
    <xf numFmtId="16" fontId="23" fillId="0" borderId="3" xfId="0" applyNumberFormat="1" applyFont="1" applyFill="1" applyBorder="1" applyAlignment="1">
      <alignment horizontal="justify" vertical="top" wrapText="1"/>
    </xf>
    <xf numFmtId="16" fontId="21" fillId="0" borderId="3" xfId="0" applyNumberFormat="1" applyFont="1" applyFill="1" applyBorder="1" applyAlignment="1">
      <alignment horizontal="justify" vertical="top" wrapText="1"/>
    </xf>
    <xf numFmtId="0" fontId="21" fillId="0" borderId="3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14" fontId="21" fillId="0" borderId="3" xfId="0" applyNumberFormat="1" applyFont="1" applyFill="1" applyBorder="1" applyAlignment="1">
      <alignment horizontal="justify" vertical="top" wrapText="1"/>
    </xf>
    <xf numFmtId="49" fontId="23" fillId="0" borderId="3" xfId="0" applyNumberFormat="1" applyFont="1" applyFill="1" applyBorder="1" applyAlignment="1">
      <alignment horizontal="justify" vertical="top" wrapText="1"/>
    </xf>
    <xf numFmtId="2" fontId="3" fillId="0" borderId="0" xfId="0" applyNumberFormat="1" applyFont="1" applyFill="1"/>
    <xf numFmtId="165" fontId="13" fillId="0" borderId="0" xfId="0" applyNumberFormat="1" applyFont="1" applyFill="1" applyBorder="1" applyAlignment="1">
      <alignment horizontal="left" wrapText="1"/>
    </xf>
    <xf numFmtId="0" fontId="8" fillId="0" borderId="0" xfId="0" applyFont="1" applyFill="1" applyAlignment="1">
      <alignment horizontal="right"/>
    </xf>
    <xf numFmtId="164" fontId="18" fillId="0" borderId="0" xfId="0" applyNumberFormat="1" applyFont="1" applyFill="1"/>
    <xf numFmtId="0" fontId="21" fillId="0" borderId="3" xfId="0" applyFont="1" applyFill="1" applyBorder="1" applyAlignment="1">
      <alignment vertical="center" wrapText="1"/>
    </xf>
    <xf numFmtId="164" fontId="13" fillId="0" borderId="0" xfId="0" applyNumberFormat="1" applyFont="1" applyFill="1"/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12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26" fillId="0" borderId="0" xfId="0" applyFont="1" applyFill="1"/>
    <xf numFmtId="0" fontId="25" fillId="0" borderId="0" xfId="0" applyFont="1" applyFill="1" applyAlignment="1">
      <alignment horizontal="center"/>
    </xf>
    <xf numFmtId="0" fontId="11" fillId="0" borderId="0" xfId="0" applyFont="1" applyFill="1" applyAlignment="1"/>
    <xf numFmtId="0" fontId="29" fillId="0" borderId="0" xfId="0" applyFont="1" applyFill="1" applyAlignment="1">
      <alignment horizontal="left"/>
    </xf>
    <xf numFmtId="49" fontId="3" fillId="0" borderId="3" xfId="0" applyNumberFormat="1" applyFont="1" applyFill="1" applyBorder="1" applyAlignment="1">
      <alignment horizontal="center" vertical="top" wrapText="1"/>
    </xf>
    <xf numFmtId="0" fontId="29" fillId="0" borderId="0" xfId="0" applyFont="1" applyFill="1" applyAlignment="1">
      <alignment horizontal="center" vertical="center" wrapText="1"/>
    </xf>
    <xf numFmtId="0" fontId="18" fillId="0" borderId="0" xfId="0" applyFont="1" applyFill="1" applyBorder="1"/>
    <xf numFmtId="0" fontId="15" fillId="0" borderId="0" xfId="0" applyFont="1" applyFill="1" applyBorder="1"/>
    <xf numFmtId="0" fontId="8" fillId="0" borderId="0" xfId="0" applyFont="1" applyFill="1" applyBorder="1"/>
    <xf numFmtId="164" fontId="15" fillId="0" borderId="0" xfId="0" applyNumberFormat="1" applyFont="1" applyFill="1" applyBorder="1"/>
    <xf numFmtId="2" fontId="18" fillId="0" borderId="0" xfId="0" applyNumberFormat="1" applyFont="1" applyFill="1" applyBorder="1"/>
    <xf numFmtId="2" fontId="11" fillId="2" borderId="0" xfId="0" applyNumberFormat="1" applyFont="1" applyFill="1" applyBorder="1"/>
    <xf numFmtId="0" fontId="13" fillId="0" borderId="0" xfId="0" applyFont="1" applyFill="1" applyBorder="1"/>
    <xf numFmtId="2" fontId="13" fillId="0" borderId="0" xfId="0" applyNumberFormat="1" applyFont="1" applyFill="1" applyBorder="1"/>
    <xf numFmtId="2" fontId="13" fillId="2" borderId="0" xfId="0" applyNumberFormat="1" applyFont="1" applyFill="1" applyBorder="1"/>
    <xf numFmtId="164" fontId="13" fillId="0" borderId="0" xfId="0" applyNumberFormat="1" applyFont="1" applyFill="1" applyBorder="1"/>
    <xf numFmtId="0" fontId="10" fillId="0" borderId="0" xfId="0" applyFont="1" applyFill="1" applyBorder="1"/>
    <xf numFmtId="0" fontId="11" fillId="0" borderId="0" xfId="0" applyFont="1" applyFill="1" applyBorder="1" applyAlignment="1">
      <alignment wrapText="1"/>
    </xf>
    <xf numFmtId="2" fontId="11" fillId="0" borderId="0" xfId="0" applyNumberFormat="1" applyFont="1" applyFill="1" applyBorder="1" applyAlignment="1">
      <alignment wrapText="1"/>
    </xf>
    <xf numFmtId="2" fontId="11" fillId="2" borderId="0" xfId="0" applyNumberFormat="1" applyFont="1" applyFill="1" applyBorder="1" applyAlignment="1">
      <alignment wrapText="1"/>
    </xf>
    <xf numFmtId="164" fontId="29" fillId="0" borderId="3" xfId="0" applyNumberFormat="1" applyFont="1" applyFill="1" applyBorder="1" applyAlignment="1">
      <alignment horizontal="right" vertical="center"/>
    </xf>
    <xf numFmtId="164" fontId="27" fillId="0" borderId="3" xfId="0" applyNumberFormat="1" applyFont="1" applyFill="1" applyBorder="1" applyAlignment="1">
      <alignment horizontal="right" vertical="center"/>
    </xf>
    <xf numFmtId="164" fontId="27" fillId="2" borderId="3" xfId="0" applyNumberFormat="1" applyFont="1" applyFill="1" applyBorder="1" applyAlignment="1">
      <alignment horizontal="right" vertical="center"/>
    </xf>
    <xf numFmtId="164" fontId="27" fillId="3" borderId="3" xfId="0" applyNumberFormat="1" applyFont="1" applyFill="1" applyBorder="1" applyAlignment="1">
      <alignment horizontal="right" vertical="center"/>
    </xf>
    <xf numFmtId="164" fontId="29" fillId="0" borderId="3" xfId="0" applyNumberFormat="1" applyFont="1" applyFill="1" applyBorder="1" applyAlignment="1">
      <alignment vertical="center"/>
    </xf>
    <xf numFmtId="164" fontId="27" fillId="0" borderId="3" xfId="0" applyNumberFormat="1" applyFont="1" applyFill="1" applyBorder="1" applyAlignment="1">
      <alignment vertical="center"/>
    </xf>
    <xf numFmtId="164" fontId="27" fillId="2" borderId="3" xfId="0" applyNumberFormat="1" applyFont="1" applyFill="1" applyBorder="1" applyAlignment="1">
      <alignment vertical="center"/>
    </xf>
    <xf numFmtId="164" fontId="29" fillId="2" borderId="3" xfId="0" applyNumberFormat="1" applyFont="1" applyFill="1" applyBorder="1" applyAlignment="1">
      <alignment vertical="center"/>
    </xf>
    <xf numFmtId="164" fontId="27" fillId="2" borderId="3" xfId="0" applyNumberFormat="1" applyFont="1" applyFill="1" applyBorder="1" applyAlignment="1">
      <alignment vertical="center" wrapText="1"/>
    </xf>
    <xf numFmtId="164" fontId="27" fillId="0" borderId="3" xfId="0" applyNumberFormat="1" applyFont="1" applyFill="1" applyBorder="1" applyAlignment="1">
      <alignment vertical="center" wrapText="1"/>
    </xf>
    <xf numFmtId="164" fontId="29" fillId="0" borderId="3" xfId="0" applyNumberFormat="1" applyFont="1" applyFill="1" applyBorder="1" applyAlignment="1">
      <alignment vertical="center" wrapText="1"/>
    </xf>
    <xf numFmtId="164" fontId="29" fillId="2" borderId="3" xfId="0" applyNumberFormat="1" applyFont="1" applyFill="1" applyBorder="1" applyAlignment="1">
      <alignment vertical="center" wrapText="1"/>
    </xf>
    <xf numFmtId="164" fontId="27" fillId="0" borderId="3" xfId="0" applyNumberFormat="1" applyFont="1" applyFill="1" applyBorder="1" applyAlignment="1">
      <alignment horizontal="right" vertical="center" wrapText="1"/>
    </xf>
    <xf numFmtId="164" fontId="27" fillId="2" borderId="3" xfId="0" applyNumberFormat="1" applyFont="1" applyFill="1" applyBorder="1" applyAlignment="1">
      <alignment horizontal="right" vertical="center" wrapText="1"/>
    </xf>
    <xf numFmtId="164" fontId="31" fillId="0" borderId="3" xfId="0" applyNumberFormat="1" applyFont="1" applyFill="1" applyBorder="1" applyAlignment="1">
      <alignment vertical="center"/>
    </xf>
    <xf numFmtId="164" fontId="28" fillId="0" borderId="3" xfId="0" applyNumberFormat="1" applyFont="1" applyFill="1" applyBorder="1" applyAlignment="1">
      <alignment vertical="center"/>
    </xf>
    <xf numFmtId="164" fontId="32" fillId="0" borderId="3" xfId="0" applyNumberFormat="1" applyFont="1" applyFill="1" applyBorder="1" applyAlignment="1">
      <alignment vertical="center"/>
    </xf>
    <xf numFmtId="164" fontId="33" fillId="0" borderId="3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right" wrapText="1"/>
    </xf>
    <xf numFmtId="164" fontId="15" fillId="2" borderId="0" xfId="0" applyNumberFormat="1" applyFont="1" applyFill="1" applyBorder="1" applyAlignment="1">
      <alignment wrapText="1"/>
    </xf>
    <xf numFmtId="164" fontId="0" fillId="2" borderId="0" xfId="0" applyNumberFormat="1" applyFill="1" applyBorder="1" applyAlignment="1"/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wrapText="1"/>
    </xf>
    <xf numFmtId="164" fontId="15" fillId="0" borderId="0" xfId="0" applyNumberFormat="1" applyFont="1" applyFill="1" applyBorder="1" applyAlignment="1">
      <alignment wrapText="1"/>
    </xf>
    <xf numFmtId="164" fontId="0" fillId="0" borderId="0" xfId="0" applyNumberFormat="1" applyFill="1" applyBorder="1" applyAlignment="1"/>
    <xf numFmtId="0" fontId="21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30" fillId="0" borderId="1" xfId="0" applyFont="1" applyBorder="1" applyAlignment="1"/>
    <xf numFmtId="0" fontId="30" fillId="0" borderId="2" xfId="0" applyFont="1" applyBorder="1" applyAlignment="1"/>
    <xf numFmtId="0" fontId="21" fillId="0" borderId="5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21" fillId="0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4" fillId="0" borderId="0" xfId="0" applyFont="1" applyFill="1" applyAlignment="1">
      <alignment horizontal="left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Q321"/>
  <sheetViews>
    <sheetView tabSelected="1" view="pageBreakPreview" zoomScale="75" zoomScaleNormal="75" zoomScaleSheetLayoutView="75" workbookViewId="0">
      <selection activeCell="C4" sqref="C4"/>
    </sheetView>
  </sheetViews>
  <sheetFormatPr defaultColWidth="9" defaultRowHeight="18.75"/>
  <cols>
    <col min="1" max="1" width="4.42578125" style="8" customWidth="1"/>
    <col min="2" max="2" width="8.85546875" style="8" customWidth="1"/>
    <col min="3" max="3" width="64.7109375" style="8" customWidth="1"/>
    <col min="4" max="4" width="13.28515625" style="8" customWidth="1"/>
    <col min="5" max="5" width="14" style="8" customWidth="1"/>
    <col min="6" max="6" width="12.28515625" style="8" customWidth="1"/>
    <col min="7" max="7" width="11.42578125" style="8" hidden="1" customWidth="1"/>
    <col min="8" max="8" width="11.5703125" style="8" hidden="1" customWidth="1"/>
    <col min="9" max="9" width="11.7109375" style="8" hidden="1" customWidth="1"/>
    <col min="10" max="10" width="13" style="8" hidden="1" customWidth="1"/>
    <col min="11" max="11" width="11.28515625" style="8" hidden="1" customWidth="1"/>
    <col min="12" max="12" width="11.5703125" style="8" hidden="1" customWidth="1"/>
    <col min="13" max="13" width="11" style="8" hidden="1" customWidth="1"/>
    <col min="14" max="14" width="10.7109375" style="8" hidden="1" customWidth="1"/>
    <col min="15" max="15" width="11" style="8" hidden="1" customWidth="1"/>
    <col min="16" max="16" width="10" style="8" hidden="1" customWidth="1"/>
    <col min="17" max="17" width="11.7109375" style="8" hidden="1" customWidth="1"/>
    <col min="18" max="18" width="10" style="18" hidden="1" customWidth="1"/>
    <col min="19" max="19" width="11.85546875" style="8" hidden="1" customWidth="1"/>
    <col min="20" max="20" width="11.28515625" style="8" hidden="1" customWidth="1"/>
    <col min="21" max="21" width="11.7109375" style="8" hidden="1" customWidth="1"/>
    <col min="22" max="22" width="10" style="8" hidden="1" customWidth="1"/>
    <col min="23" max="23" width="13.85546875" style="8" customWidth="1"/>
    <col min="24" max="24" width="12" style="8" customWidth="1"/>
    <col min="25" max="25" width="10.7109375" style="8" hidden="1" customWidth="1"/>
    <col min="26" max="26" width="10.28515625" style="8" hidden="1" customWidth="1"/>
    <col min="27" max="27" width="11.28515625" style="8" hidden="1" customWidth="1"/>
    <col min="28" max="28" width="9.5703125" style="8" hidden="1" customWidth="1"/>
    <col min="29" max="29" width="14.7109375" style="8" hidden="1" customWidth="1"/>
    <col min="30" max="30" width="14.5703125" style="8" hidden="1" customWidth="1"/>
    <col min="31" max="32" width="12.42578125" style="8" customWidth="1"/>
    <col min="33" max="33" width="15.5703125" style="8" customWidth="1"/>
    <col min="34" max="34" width="13.28515625" style="8" customWidth="1"/>
    <col min="35" max="35" width="12.140625" style="8" customWidth="1"/>
    <col min="36" max="270" width="9" style="8"/>
    <col min="271" max="271" width="8" style="8" customWidth="1"/>
    <col min="272" max="272" width="43.42578125" style="8" customWidth="1"/>
    <col min="273" max="273" width="8.42578125" style="8" customWidth="1"/>
    <col min="274" max="274" width="8.28515625" style="8" customWidth="1"/>
    <col min="275" max="275" width="10.7109375" style="8" customWidth="1"/>
    <col min="276" max="287" width="10.5703125" style="8" customWidth="1"/>
    <col min="288" max="526" width="9" style="8"/>
    <col min="527" max="527" width="8" style="8" customWidth="1"/>
    <col min="528" max="528" width="43.42578125" style="8" customWidth="1"/>
    <col min="529" max="529" width="8.42578125" style="8" customWidth="1"/>
    <col min="530" max="530" width="8.28515625" style="8" customWidth="1"/>
    <col min="531" max="531" width="10.7109375" style="8" customWidth="1"/>
    <col min="532" max="543" width="10.5703125" style="8" customWidth="1"/>
    <col min="544" max="782" width="9" style="8"/>
    <col min="783" max="783" width="8" style="8" customWidth="1"/>
    <col min="784" max="784" width="43.42578125" style="8" customWidth="1"/>
    <col min="785" max="785" width="8.42578125" style="8" customWidth="1"/>
    <col min="786" max="786" width="8.28515625" style="8" customWidth="1"/>
    <col min="787" max="787" width="10.7109375" style="8" customWidth="1"/>
    <col min="788" max="799" width="10.5703125" style="8" customWidth="1"/>
    <col min="800" max="1038" width="9" style="8"/>
    <col min="1039" max="1039" width="8" style="8" customWidth="1"/>
    <col min="1040" max="1040" width="43.42578125" style="8" customWidth="1"/>
    <col min="1041" max="1041" width="8.42578125" style="8" customWidth="1"/>
    <col min="1042" max="1042" width="8.28515625" style="8" customWidth="1"/>
    <col min="1043" max="1043" width="10.7109375" style="8" customWidth="1"/>
    <col min="1044" max="1055" width="10.5703125" style="8" customWidth="1"/>
    <col min="1056" max="1294" width="9" style="8"/>
    <col min="1295" max="1295" width="8" style="8" customWidth="1"/>
    <col min="1296" max="1296" width="43.42578125" style="8" customWidth="1"/>
    <col min="1297" max="1297" width="8.42578125" style="8" customWidth="1"/>
    <col min="1298" max="1298" width="8.28515625" style="8" customWidth="1"/>
    <col min="1299" max="1299" width="10.7109375" style="8" customWidth="1"/>
    <col min="1300" max="1311" width="10.5703125" style="8" customWidth="1"/>
    <col min="1312" max="1550" width="9" style="8"/>
    <col min="1551" max="1551" width="8" style="8" customWidth="1"/>
    <col min="1552" max="1552" width="43.42578125" style="8" customWidth="1"/>
    <col min="1553" max="1553" width="8.42578125" style="8" customWidth="1"/>
    <col min="1554" max="1554" width="8.28515625" style="8" customWidth="1"/>
    <col min="1555" max="1555" width="10.7109375" style="8" customWidth="1"/>
    <col min="1556" max="1567" width="10.5703125" style="8" customWidth="1"/>
    <col min="1568" max="1806" width="9" style="8"/>
    <col min="1807" max="1807" width="8" style="8" customWidth="1"/>
    <col min="1808" max="1808" width="43.42578125" style="8" customWidth="1"/>
    <col min="1809" max="1809" width="8.42578125" style="8" customWidth="1"/>
    <col min="1810" max="1810" width="8.28515625" style="8" customWidth="1"/>
    <col min="1811" max="1811" width="10.7109375" style="8" customWidth="1"/>
    <col min="1812" max="1823" width="10.5703125" style="8" customWidth="1"/>
    <col min="1824" max="2062" width="9" style="8"/>
    <col min="2063" max="2063" width="8" style="8" customWidth="1"/>
    <col min="2064" max="2064" width="43.42578125" style="8" customWidth="1"/>
    <col min="2065" max="2065" width="8.42578125" style="8" customWidth="1"/>
    <col min="2066" max="2066" width="8.28515625" style="8" customWidth="1"/>
    <col min="2067" max="2067" width="10.7109375" style="8" customWidth="1"/>
    <col min="2068" max="2079" width="10.5703125" style="8" customWidth="1"/>
    <col min="2080" max="2318" width="9" style="8"/>
    <col min="2319" max="2319" width="8" style="8" customWidth="1"/>
    <col min="2320" max="2320" width="43.42578125" style="8" customWidth="1"/>
    <col min="2321" max="2321" width="8.42578125" style="8" customWidth="1"/>
    <col min="2322" max="2322" width="8.28515625" style="8" customWidth="1"/>
    <col min="2323" max="2323" width="10.7109375" style="8" customWidth="1"/>
    <col min="2324" max="2335" width="10.5703125" style="8" customWidth="1"/>
    <col min="2336" max="2574" width="9" style="8"/>
    <col min="2575" max="2575" width="8" style="8" customWidth="1"/>
    <col min="2576" max="2576" width="43.42578125" style="8" customWidth="1"/>
    <col min="2577" max="2577" width="8.42578125" style="8" customWidth="1"/>
    <col min="2578" max="2578" width="8.28515625" style="8" customWidth="1"/>
    <col min="2579" max="2579" width="10.7109375" style="8" customWidth="1"/>
    <col min="2580" max="2591" width="10.5703125" style="8" customWidth="1"/>
    <col min="2592" max="2830" width="9" style="8"/>
    <col min="2831" max="2831" width="8" style="8" customWidth="1"/>
    <col min="2832" max="2832" width="43.42578125" style="8" customWidth="1"/>
    <col min="2833" max="2833" width="8.42578125" style="8" customWidth="1"/>
    <col min="2834" max="2834" width="8.28515625" style="8" customWidth="1"/>
    <col min="2835" max="2835" width="10.7109375" style="8" customWidth="1"/>
    <col min="2836" max="2847" width="10.5703125" style="8" customWidth="1"/>
    <col min="2848" max="3086" width="9" style="8"/>
    <col min="3087" max="3087" width="8" style="8" customWidth="1"/>
    <col min="3088" max="3088" width="43.42578125" style="8" customWidth="1"/>
    <col min="3089" max="3089" width="8.42578125" style="8" customWidth="1"/>
    <col min="3090" max="3090" width="8.28515625" style="8" customWidth="1"/>
    <col min="3091" max="3091" width="10.7109375" style="8" customWidth="1"/>
    <col min="3092" max="3103" width="10.5703125" style="8" customWidth="1"/>
    <col min="3104" max="3342" width="9" style="8"/>
    <col min="3343" max="3343" width="8" style="8" customWidth="1"/>
    <col min="3344" max="3344" width="43.42578125" style="8" customWidth="1"/>
    <col min="3345" max="3345" width="8.42578125" style="8" customWidth="1"/>
    <col min="3346" max="3346" width="8.28515625" style="8" customWidth="1"/>
    <col min="3347" max="3347" width="10.7109375" style="8" customWidth="1"/>
    <col min="3348" max="3359" width="10.5703125" style="8" customWidth="1"/>
    <col min="3360" max="3598" width="9" style="8"/>
    <col min="3599" max="3599" width="8" style="8" customWidth="1"/>
    <col min="3600" max="3600" width="43.42578125" style="8" customWidth="1"/>
    <col min="3601" max="3601" width="8.42578125" style="8" customWidth="1"/>
    <col min="3602" max="3602" width="8.28515625" style="8" customWidth="1"/>
    <col min="3603" max="3603" width="10.7109375" style="8" customWidth="1"/>
    <col min="3604" max="3615" width="10.5703125" style="8" customWidth="1"/>
    <col min="3616" max="3854" width="9" style="8"/>
    <col min="3855" max="3855" width="8" style="8" customWidth="1"/>
    <col min="3856" max="3856" width="43.42578125" style="8" customWidth="1"/>
    <col min="3857" max="3857" width="8.42578125" style="8" customWidth="1"/>
    <col min="3858" max="3858" width="8.28515625" style="8" customWidth="1"/>
    <col min="3859" max="3859" width="10.7109375" style="8" customWidth="1"/>
    <col min="3860" max="3871" width="10.5703125" style="8" customWidth="1"/>
    <col min="3872" max="4110" width="9" style="8"/>
    <col min="4111" max="4111" width="8" style="8" customWidth="1"/>
    <col min="4112" max="4112" width="43.42578125" style="8" customWidth="1"/>
    <col min="4113" max="4113" width="8.42578125" style="8" customWidth="1"/>
    <col min="4114" max="4114" width="8.28515625" style="8" customWidth="1"/>
    <col min="4115" max="4115" width="10.7109375" style="8" customWidth="1"/>
    <col min="4116" max="4127" width="10.5703125" style="8" customWidth="1"/>
    <col min="4128" max="4366" width="9" style="8"/>
    <col min="4367" max="4367" width="8" style="8" customWidth="1"/>
    <col min="4368" max="4368" width="43.42578125" style="8" customWidth="1"/>
    <col min="4369" max="4369" width="8.42578125" style="8" customWidth="1"/>
    <col min="4370" max="4370" width="8.28515625" style="8" customWidth="1"/>
    <col min="4371" max="4371" width="10.7109375" style="8" customWidth="1"/>
    <col min="4372" max="4383" width="10.5703125" style="8" customWidth="1"/>
    <col min="4384" max="4622" width="9" style="8"/>
    <col min="4623" max="4623" width="8" style="8" customWidth="1"/>
    <col min="4624" max="4624" width="43.42578125" style="8" customWidth="1"/>
    <col min="4625" max="4625" width="8.42578125" style="8" customWidth="1"/>
    <col min="4626" max="4626" width="8.28515625" style="8" customWidth="1"/>
    <col min="4627" max="4627" width="10.7109375" style="8" customWidth="1"/>
    <col min="4628" max="4639" width="10.5703125" style="8" customWidth="1"/>
    <col min="4640" max="4878" width="9" style="8"/>
    <col min="4879" max="4879" width="8" style="8" customWidth="1"/>
    <col min="4880" max="4880" width="43.42578125" style="8" customWidth="1"/>
    <col min="4881" max="4881" width="8.42578125" style="8" customWidth="1"/>
    <col min="4882" max="4882" width="8.28515625" style="8" customWidth="1"/>
    <col min="4883" max="4883" width="10.7109375" style="8" customWidth="1"/>
    <col min="4884" max="4895" width="10.5703125" style="8" customWidth="1"/>
    <col min="4896" max="5134" width="9" style="8"/>
    <col min="5135" max="5135" width="8" style="8" customWidth="1"/>
    <col min="5136" max="5136" width="43.42578125" style="8" customWidth="1"/>
    <col min="5137" max="5137" width="8.42578125" style="8" customWidth="1"/>
    <col min="5138" max="5138" width="8.28515625" style="8" customWidth="1"/>
    <col min="5139" max="5139" width="10.7109375" style="8" customWidth="1"/>
    <col min="5140" max="5151" width="10.5703125" style="8" customWidth="1"/>
    <col min="5152" max="5390" width="9" style="8"/>
    <col min="5391" max="5391" width="8" style="8" customWidth="1"/>
    <col min="5392" max="5392" width="43.42578125" style="8" customWidth="1"/>
    <col min="5393" max="5393" width="8.42578125" style="8" customWidth="1"/>
    <col min="5394" max="5394" width="8.28515625" style="8" customWidth="1"/>
    <col min="5395" max="5395" width="10.7109375" style="8" customWidth="1"/>
    <col min="5396" max="5407" width="10.5703125" style="8" customWidth="1"/>
    <col min="5408" max="5646" width="9" style="8"/>
    <col min="5647" max="5647" width="8" style="8" customWidth="1"/>
    <col min="5648" max="5648" width="43.42578125" style="8" customWidth="1"/>
    <col min="5649" max="5649" width="8.42578125" style="8" customWidth="1"/>
    <col min="5650" max="5650" width="8.28515625" style="8" customWidth="1"/>
    <col min="5651" max="5651" width="10.7109375" style="8" customWidth="1"/>
    <col min="5652" max="5663" width="10.5703125" style="8" customWidth="1"/>
    <col min="5664" max="5902" width="9" style="8"/>
    <col min="5903" max="5903" width="8" style="8" customWidth="1"/>
    <col min="5904" max="5904" width="43.42578125" style="8" customWidth="1"/>
    <col min="5905" max="5905" width="8.42578125" style="8" customWidth="1"/>
    <col min="5906" max="5906" width="8.28515625" style="8" customWidth="1"/>
    <col min="5907" max="5907" width="10.7109375" style="8" customWidth="1"/>
    <col min="5908" max="5919" width="10.5703125" style="8" customWidth="1"/>
    <col min="5920" max="6158" width="9" style="8"/>
    <col min="6159" max="6159" width="8" style="8" customWidth="1"/>
    <col min="6160" max="6160" width="43.42578125" style="8" customWidth="1"/>
    <col min="6161" max="6161" width="8.42578125" style="8" customWidth="1"/>
    <col min="6162" max="6162" width="8.28515625" style="8" customWidth="1"/>
    <col min="6163" max="6163" width="10.7109375" style="8" customWidth="1"/>
    <col min="6164" max="6175" width="10.5703125" style="8" customWidth="1"/>
    <col min="6176" max="6414" width="9" style="8"/>
    <col min="6415" max="6415" width="8" style="8" customWidth="1"/>
    <col min="6416" max="6416" width="43.42578125" style="8" customWidth="1"/>
    <col min="6417" max="6417" width="8.42578125" style="8" customWidth="1"/>
    <col min="6418" max="6418" width="8.28515625" style="8" customWidth="1"/>
    <col min="6419" max="6419" width="10.7109375" style="8" customWidth="1"/>
    <col min="6420" max="6431" width="10.5703125" style="8" customWidth="1"/>
    <col min="6432" max="6670" width="9" style="8"/>
    <col min="6671" max="6671" width="8" style="8" customWidth="1"/>
    <col min="6672" max="6672" width="43.42578125" style="8" customWidth="1"/>
    <col min="6673" max="6673" width="8.42578125" style="8" customWidth="1"/>
    <col min="6674" max="6674" width="8.28515625" style="8" customWidth="1"/>
    <col min="6675" max="6675" width="10.7109375" style="8" customWidth="1"/>
    <col min="6676" max="6687" width="10.5703125" style="8" customWidth="1"/>
    <col min="6688" max="6926" width="9" style="8"/>
    <col min="6927" max="6927" width="8" style="8" customWidth="1"/>
    <col min="6928" max="6928" width="43.42578125" style="8" customWidth="1"/>
    <col min="6929" max="6929" width="8.42578125" style="8" customWidth="1"/>
    <col min="6930" max="6930" width="8.28515625" style="8" customWidth="1"/>
    <col min="6931" max="6931" width="10.7109375" style="8" customWidth="1"/>
    <col min="6932" max="6943" width="10.5703125" style="8" customWidth="1"/>
    <col min="6944" max="7182" width="9" style="8"/>
    <col min="7183" max="7183" width="8" style="8" customWidth="1"/>
    <col min="7184" max="7184" width="43.42578125" style="8" customWidth="1"/>
    <col min="7185" max="7185" width="8.42578125" style="8" customWidth="1"/>
    <col min="7186" max="7186" width="8.28515625" style="8" customWidth="1"/>
    <col min="7187" max="7187" width="10.7109375" style="8" customWidth="1"/>
    <col min="7188" max="7199" width="10.5703125" style="8" customWidth="1"/>
    <col min="7200" max="7438" width="9" style="8"/>
    <col min="7439" max="7439" width="8" style="8" customWidth="1"/>
    <col min="7440" max="7440" width="43.42578125" style="8" customWidth="1"/>
    <col min="7441" max="7441" width="8.42578125" style="8" customWidth="1"/>
    <col min="7442" max="7442" width="8.28515625" style="8" customWidth="1"/>
    <col min="7443" max="7443" width="10.7109375" style="8" customWidth="1"/>
    <col min="7444" max="7455" width="10.5703125" style="8" customWidth="1"/>
    <col min="7456" max="7694" width="9" style="8"/>
    <col min="7695" max="7695" width="8" style="8" customWidth="1"/>
    <col min="7696" max="7696" width="43.42578125" style="8" customWidth="1"/>
    <col min="7697" max="7697" width="8.42578125" style="8" customWidth="1"/>
    <col min="7698" max="7698" width="8.28515625" style="8" customWidth="1"/>
    <col min="7699" max="7699" width="10.7109375" style="8" customWidth="1"/>
    <col min="7700" max="7711" width="10.5703125" style="8" customWidth="1"/>
    <col min="7712" max="7950" width="9" style="8"/>
    <col min="7951" max="7951" width="8" style="8" customWidth="1"/>
    <col min="7952" max="7952" width="43.42578125" style="8" customWidth="1"/>
    <col min="7953" max="7953" width="8.42578125" style="8" customWidth="1"/>
    <col min="7954" max="7954" width="8.28515625" style="8" customWidth="1"/>
    <col min="7955" max="7955" width="10.7109375" style="8" customWidth="1"/>
    <col min="7956" max="7967" width="10.5703125" style="8" customWidth="1"/>
    <col min="7968" max="8206" width="9" style="8"/>
    <col min="8207" max="8207" width="8" style="8" customWidth="1"/>
    <col min="8208" max="8208" width="43.42578125" style="8" customWidth="1"/>
    <col min="8209" max="8209" width="8.42578125" style="8" customWidth="1"/>
    <col min="8210" max="8210" width="8.28515625" style="8" customWidth="1"/>
    <col min="8211" max="8211" width="10.7109375" style="8" customWidth="1"/>
    <col min="8212" max="8223" width="10.5703125" style="8" customWidth="1"/>
    <col min="8224" max="8462" width="9" style="8"/>
    <col min="8463" max="8463" width="8" style="8" customWidth="1"/>
    <col min="8464" max="8464" width="43.42578125" style="8" customWidth="1"/>
    <col min="8465" max="8465" width="8.42578125" style="8" customWidth="1"/>
    <col min="8466" max="8466" width="8.28515625" style="8" customWidth="1"/>
    <col min="8467" max="8467" width="10.7109375" style="8" customWidth="1"/>
    <col min="8468" max="8479" width="10.5703125" style="8" customWidth="1"/>
    <col min="8480" max="8718" width="9" style="8"/>
    <col min="8719" max="8719" width="8" style="8" customWidth="1"/>
    <col min="8720" max="8720" width="43.42578125" style="8" customWidth="1"/>
    <col min="8721" max="8721" width="8.42578125" style="8" customWidth="1"/>
    <col min="8722" max="8722" width="8.28515625" style="8" customWidth="1"/>
    <col min="8723" max="8723" width="10.7109375" style="8" customWidth="1"/>
    <col min="8724" max="8735" width="10.5703125" style="8" customWidth="1"/>
    <col min="8736" max="8974" width="9" style="8"/>
    <col min="8975" max="8975" width="8" style="8" customWidth="1"/>
    <col min="8976" max="8976" width="43.42578125" style="8" customWidth="1"/>
    <col min="8977" max="8977" width="8.42578125" style="8" customWidth="1"/>
    <col min="8978" max="8978" width="8.28515625" style="8" customWidth="1"/>
    <col min="8979" max="8979" width="10.7109375" style="8" customWidth="1"/>
    <col min="8980" max="8991" width="10.5703125" style="8" customWidth="1"/>
    <col min="8992" max="9230" width="9" style="8"/>
    <col min="9231" max="9231" width="8" style="8" customWidth="1"/>
    <col min="9232" max="9232" width="43.42578125" style="8" customWidth="1"/>
    <col min="9233" max="9233" width="8.42578125" style="8" customWidth="1"/>
    <col min="9234" max="9234" width="8.28515625" style="8" customWidth="1"/>
    <col min="9235" max="9235" width="10.7109375" style="8" customWidth="1"/>
    <col min="9236" max="9247" width="10.5703125" style="8" customWidth="1"/>
    <col min="9248" max="9486" width="9" style="8"/>
    <col min="9487" max="9487" width="8" style="8" customWidth="1"/>
    <col min="9488" max="9488" width="43.42578125" style="8" customWidth="1"/>
    <col min="9489" max="9489" width="8.42578125" style="8" customWidth="1"/>
    <col min="9490" max="9490" width="8.28515625" style="8" customWidth="1"/>
    <col min="9491" max="9491" width="10.7109375" style="8" customWidth="1"/>
    <col min="9492" max="9503" width="10.5703125" style="8" customWidth="1"/>
    <col min="9504" max="9742" width="9" style="8"/>
    <col min="9743" max="9743" width="8" style="8" customWidth="1"/>
    <col min="9744" max="9744" width="43.42578125" style="8" customWidth="1"/>
    <col min="9745" max="9745" width="8.42578125" style="8" customWidth="1"/>
    <col min="9746" max="9746" width="8.28515625" style="8" customWidth="1"/>
    <col min="9747" max="9747" width="10.7109375" style="8" customWidth="1"/>
    <col min="9748" max="9759" width="10.5703125" style="8" customWidth="1"/>
    <col min="9760" max="9998" width="9" style="8"/>
    <col min="9999" max="9999" width="8" style="8" customWidth="1"/>
    <col min="10000" max="10000" width="43.42578125" style="8" customWidth="1"/>
    <col min="10001" max="10001" width="8.42578125" style="8" customWidth="1"/>
    <col min="10002" max="10002" width="8.28515625" style="8" customWidth="1"/>
    <col min="10003" max="10003" width="10.7109375" style="8" customWidth="1"/>
    <col min="10004" max="10015" width="10.5703125" style="8" customWidth="1"/>
    <col min="10016" max="10254" width="9" style="8"/>
    <col min="10255" max="10255" width="8" style="8" customWidth="1"/>
    <col min="10256" max="10256" width="43.42578125" style="8" customWidth="1"/>
    <col min="10257" max="10257" width="8.42578125" style="8" customWidth="1"/>
    <col min="10258" max="10258" width="8.28515625" style="8" customWidth="1"/>
    <col min="10259" max="10259" width="10.7109375" style="8" customWidth="1"/>
    <col min="10260" max="10271" width="10.5703125" style="8" customWidth="1"/>
    <col min="10272" max="10510" width="9" style="8"/>
    <col min="10511" max="10511" width="8" style="8" customWidth="1"/>
    <col min="10512" max="10512" width="43.42578125" style="8" customWidth="1"/>
    <col min="10513" max="10513" width="8.42578125" style="8" customWidth="1"/>
    <col min="10514" max="10514" width="8.28515625" style="8" customWidth="1"/>
    <col min="10515" max="10515" width="10.7109375" style="8" customWidth="1"/>
    <col min="10516" max="10527" width="10.5703125" style="8" customWidth="1"/>
    <col min="10528" max="10766" width="9" style="8"/>
    <col min="10767" max="10767" width="8" style="8" customWidth="1"/>
    <col min="10768" max="10768" width="43.42578125" style="8" customWidth="1"/>
    <col min="10769" max="10769" width="8.42578125" style="8" customWidth="1"/>
    <col min="10770" max="10770" width="8.28515625" style="8" customWidth="1"/>
    <col min="10771" max="10771" width="10.7109375" style="8" customWidth="1"/>
    <col min="10772" max="10783" width="10.5703125" style="8" customWidth="1"/>
    <col min="10784" max="11022" width="9" style="8"/>
    <col min="11023" max="11023" width="8" style="8" customWidth="1"/>
    <col min="11024" max="11024" width="43.42578125" style="8" customWidth="1"/>
    <col min="11025" max="11025" width="8.42578125" style="8" customWidth="1"/>
    <col min="11026" max="11026" width="8.28515625" style="8" customWidth="1"/>
    <col min="11027" max="11027" width="10.7109375" style="8" customWidth="1"/>
    <col min="11028" max="11039" width="10.5703125" style="8" customWidth="1"/>
    <col min="11040" max="11278" width="9" style="8"/>
    <col min="11279" max="11279" width="8" style="8" customWidth="1"/>
    <col min="11280" max="11280" width="43.42578125" style="8" customWidth="1"/>
    <col min="11281" max="11281" width="8.42578125" style="8" customWidth="1"/>
    <col min="11282" max="11282" width="8.28515625" style="8" customWidth="1"/>
    <col min="11283" max="11283" width="10.7109375" style="8" customWidth="1"/>
    <col min="11284" max="11295" width="10.5703125" style="8" customWidth="1"/>
    <col min="11296" max="11534" width="9" style="8"/>
    <col min="11535" max="11535" width="8" style="8" customWidth="1"/>
    <col min="11536" max="11536" width="43.42578125" style="8" customWidth="1"/>
    <col min="11537" max="11537" width="8.42578125" style="8" customWidth="1"/>
    <col min="11538" max="11538" width="8.28515625" style="8" customWidth="1"/>
    <col min="11539" max="11539" width="10.7109375" style="8" customWidth="1"/>
    <col min="11540" max="11551" width="10.5703125" style="8" customWidth="1"/>
    <col min="11552" max="11790" width="9" style="8"/>
    <col min="11791" max="11791" width="8" style="8" customWidth="1"/>
    <col min="11792" max="11792" width="43.42578125" style="8" customWidth="1"/>
    <col min="11793" max="11793" width="8.42578125" style="8" customWidth="1"/>
    <col min="11794" max="11794" width="8.28515625" style="8" customWidth="1"/>
    <col min="11795" max="11795" width="10.7109375" style="8" customWidth="1"/>
    <col min="11796" max="11807" width="10.5703125" style="8" customWidth="1"/>
    <col min="11808" max="12046" width="9" style="8"/>
    <col min="12047" max="12047" width="8" style="8" customWidth="1"/>
    <col min="12048" max="12048" width="43.42578125" style="8" customWidth="1"/>
    <col min="12049" max="12049" width="8.42578125" style="8" customWidth="1"/>
    <col min="12050" max="12050" width="8.28515625" style="8" customWidth="1"/>
    <col min="12051" max="12051" width="10.7109375" style="8" customWidth="1"/>
    <col min="12052" max="12063" width="10.5703125" style="8" customWidth="1"/>
    <col min="12064" max="12302" width="9" style="8"/>
    <col min="12303" max="12303" width="8" style="8" customWidth="1"/>
    <col min="12304" max="12304" width="43.42578125" style="8" customWidth="1"/>
    <col min="12305" max="12305" width="8.42578125" style="8" customWidth="1"/>
    <col min="12306" max="12306" width="8.28515625" style="8" customWidth="1"/>
    <col min="12307" max="12307" width="10.7109375" style="8" customWidth="1"/>
    <col min="12308" max="12319" width="10.5703125" style="8" customWidth="1"/>
    <col min="12320" max="12558" width="9" style="8"/>
    <col min="12559" max="12559" width="8" style="8" customWidth="1"/>
    <col min="12560" max="12560" width="43.42578125" style="8" customWidth="1"/>
    <col min="12561" max="12561" width="8.42578125" style="8" customWidth="1"/>
    <col min="12562" max="12562" width="8.28515625" style="8" customWidth="1"/>
    <col min="12563" max="12563" width="10.7109375" style="8" customWidth="1"/>
    <col min="12564" max="12575" width="10.5703125" style="8" customWidth="1"/>
    <col min="12576" max="12814" width="9" style="8"/>
    <col min="12815" max="12815" width="8" style="8" customWidth="1"/>
    <col min="12816" max="12816" width="43.42578125" style="8" customWidth="1"/>
    <col min="12817" max="12817" width="8.42578125" style="8" customWidth="1"/>
    <col min="12818" max="12818" width="8.28515625" style="8" customWidth="1"/>
    <col min="12819" max="12819" width="10.7109375" style="8" customWidth="1"/>
    <col min="12820" max="12831" width="10.5703125" style="8" customWidth="1"/>
    <col min="12832" max="13070" width="9" style="8"/>
    <col min="13071" max="13071" width="8" style="8" customWidth="1"/>
    <col min="13072" max="13072" width="43.42578125" style="8" customWidth="1"/>
    <col min="13073" max="13073" width="8.42578125" style="8" customWidth="1"/>
    <col min="13074" max="13074" width="8.28515625" style="8" customWidth="1"/>
    <col min="13075" max="13075" width="10.7109375" style="8" customWidth="1"/>
    <col min="13076" max="13087" width="10.5703125" style="8" customWidth="1"/>
    <col min="13088" max="13326" width="9" style="8"/>
    <col min="13327" max="13327" width="8" style="8" customWidth="1"/>
    <col min="13328" max="13328" width="43.42578125" style="8" customWidth="1"/>
    <col min="13329" max="13329" width="8.42578125" style="8" customWidth="1"/>
    <col min="13330" max="13330" width="8.28515625" style="8" customWidth="1"/>
    <col min="13331" max="13331" width="10.7109375" style="8" customWidth="1"/>
    <col min="13332" max="13343" width="10.5703125" style="8" customWidth="1"/>
    <col min="13344" max="13582" width="9" style="8"/>
    <col min="13583" max="13583" width="8" style="8" customWidth="1"/>
    <col min="13584" max="13584" width="43.42578125" style="8" customWidth="1"/>
    <col min="13585" max="13585" width="8.42578125" style="8" customWidth="1"/>
    <col min="13586" max="13586" width="8.28515625" style="8" customWidth="1"/>
    <col min="13587" max="13587" width="10.7109375" style="8" customWidth="1"/>
    <col min="13588" max="13599" width="10.5703125" style="8" customWidth="1"/>
    <col min="13600" max="13838" width="9" style="8"/>
    <col min="13839" max="13839" width="8" style="8" customWidth="1"/>
    <col min="13840" max="13840" width="43.42578125" style="8" customWidth="1"/>
    <col min="13841" max="13841" width="8.42578125" style="8" customWidth="1"/>
    <col min="13842" max="13842" width="8.28515625" style="8" customWidth="1"/>
    <col min="13843" max="13843" width="10.7109375" style="8" customWidth="1"/>
    <col min="13844" max="13855" width="10.5703125" style="8" customWidth="1"/>
    <col min="13856" max="14094" width="9" style="8"/>
    <col min="14095" max="14095" width="8" style="8" customWidth="1"/>
    <col min="14096" max="14096" width="43.42578125" style="8" customWidth="1"/>
    <col min="14097" max="14097" width="8.42578125" style="8" customWidth="1"/>
    <col min="14098" max="14098" width="8.28515625" style="8" customWidth="1"/>
    <col min="14099" max="14099" width="10.7109375" style="8" customWidth="1"/>
    <col min="14100" max="14111" width="10.5703125" style="8" customWidth="1"/>
    <col min="14112" max="14350" width="9" style="8"/>
    <col min="14351" max="14351" width="8" style="8" customWidth="1"/>
    <col min="14352" max="14352" width="43.42578125" style="8" customWidth="1"/>
    <col min="14353" max="14353" width="8.42578125" style="8" customWidth="1"/>
    <col min="14354" max="14354" width="8.28515625" style="8" customWidth="1"/>
    <col min="14355" max="14355" width="10.7109375" style="8" customWidth="1"/>
    <col min="14356" max="14367" width="10.5703125" style="8" customWidth="1"/>
    <col min="14368" max="14606" width="9" style="8"/>
    <col min="14607" max="14607" width="8" style="8" customWidth="1"/>
    <col min="14608" max="14608" width="43.42578125" style="8" customWidth="1"/>
    <col min="14609" max="14609" width="8.42578125" style="8" customWidth="1"/>
    <col min="14610" max="14610" width="8.28515625" style="8" customWidth="1"/>
    <col min="14611" max="14611" width="10.7109375" style="8" customWidth="1"/>
    <col min="14612" max="14623" width="10.5703125" style="8" customWidth="1"/>
    <col min="14624" max="14862" width="9" style="8"/>
    <col min="14863" max="14863" width="8" style="8" customWidth="1"/>
    <col min="14864" max="14864" width="43.42578125" style="8" customWidth="1"/>
    <col min="14865" max="14865" width="8.42578125" style="8" customWidth="1"/>
    <col min="14866" max="14866" width="8.28515625" style="8" customWidth="1"/>
    <col min="14867" max="14867" width="10.7109375" style="8" customWidth="1"/>
    <col min="14868" max="14879" width="10.5703125" style="8" customWidth="1"/>
    <col min="14880" max="15118" width="9" style="8"/>
    <col min="15119" max="15119" width="8" style="8" customWidth="1"/>
    <col min="15120" max="15120" width="43.42578125" style="8" customWidth="1"/>
    <col min="15121" max="15121" width="8.42578125" style="8" customWidth="1"/>
    <col min="15122" max="15122" width="8.28515625" style="8" customWidth="1"/>
    <col min="15123" max="15123" width="10.7109375" style="8" customWidth="1"/>
    <col min="15124" max="15135" width="10.5703125" style="8" customWidth="1"/>
    <col min="15136" max="15374" width="9" style="8"/>
    <col min="15375" max="15375" width="8" style="8" customWidth="1"/>
    <col min="15376" max="15376" width="43.42578125" style="8" customWidth="1"/>
    <col min="15377" max="15377" width="8.42578125" style="8" customWidth="1"/>
    <col min="15378" max="15378" width="8.28515625" style="8" customWidth="1"/>
    <col min="15379" max="15379" width="10.7109375" style="8" customWidth="1"/>
    <col min="15380" max="15391" width="10.5703125" style="8" customWidth="1"/>
    <col min="15392" max="15630" width="9" style="8"/>
    <col min="15631" max="15631" width="8" style="8" customWidth="1"/>
    <col min="15632" max="15632" width="43.42578125" style="8" customWidth="1"/>
    <col min="15633" max="15633" width="8.42578125" style="8" customWidth="1"/>
    <col min="15634" max="15634" width="8.28515625" style="8" customWidth="1"/>
    <col min="15635" max="15635" width="10.7109375" style="8" customWidth="1"/>
    <col min="15636" max="15647" width="10.5703125" style="8" customWidth="1"/>
    <col min="15648" max="15886" width="9" style="8"/>
    <col min="15887" max="15887" width="8" style="8" customWidth="1"/>
    <col min="15888" max="15888" width="43.42578125" style="8" customWidth="1"/>
    <col min="15889" max="15889" width="8.42578125" style="8" customWidth="1"/>
    <col min="15890" max="15890" width="8.28515625" style="8" customWidth="1"/>
    <col min="15891" max="15891" width="10.7109375" style="8" customWidth="1"/>
    <col min="15892" max="15903" width="10.5703125" style="8" customWidth="1"/>
    <col min="15904" max="16142" width="9" style="8"/>
    <col min="16143" max="16143" width="8" style="8" customWidth="1"/>
    <col min="16144" max="16144" width="43.42578125" style="8" customWidth="1"/>
    <col min="16145" max="16145" width="8.42578125" style="8" customWidth="1"/>
    <col min="16146" max="16146" width="8.28515625" style="8" customWidth="1"/>
    <col min="16147" max="16147" width="10.7109375" style="8" customWidth="1"/>
    <col min="16148" max="16159" width="10.5703125" style="8" customWidth="1"/>
    <col min="16160" max="16384" width="9" style="8"/>
  </cols>
  <sheetData>
    <row r="1" spans="2:43">
      <c r="B1" s="19"/>
      <c r="C1" s="1"/>
      <c r="D1" s="19"/>
      <c r="E1" s="19"/>
      <c r="F1" s="19"/>
      <c r="G1" s="11"/>
      <c r="H1" s="19"/>
      <c r="K1" s="11"/>
      <c r="L1" s="19"/>
      <c r="M1" s="11"/>
      <c r="N1" s="19"/>
      <c r="O1" s="11"/>
      <c r="P1" s="19"/>
      <c r="W1" s="19"/>
      <c r="X1" s="19"/>
      <c r="Y1" s="19"/>
      <c r="AB1" s="2"/>
      <c r="AC1" s="49"/>
      <c r="AD1" s="49"/>
      <c r="AE1" s="2"/>
      <c r="AF1" s="2"/>
      <c r="AG1" s="49"/>
      <c r="AH1" s="12"/>
    </row>
    <row r="2" spans="2:43" ht="22.5">
      <c r="B2" s="150" t="s">
        <v>139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8"/>
      <c r="AE2" s="17"/>
      <c r="AF2" s="17"/>
      <c r="AG2" s="49"/>
      <c r="AH2" s="12"/>
    </row>
    <row r="3" spans="2:43" ht="22.5">
      <c r="B3" s="151"/>
      <c r="C3" s="152" t="s">
        <v>140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84"/>
      <c r="AE3" s="36"/>
      <c r="AF3" s="36"/>
      <c r="AG3" s="49"/>
      <c r="AH3" s="2"/>
      <c r="AK3" s="3"/>
      <c r="AL3" s="3"/>
      <c r="AM3" s="3"/>
      <c r="AN3" s="3"/>
      <c r="AO3" s="3"/>
      <c r="AP3" s="3"/>
      <c r="AQ3" s="3"/>
    </row>
    <row r="4" spans="2:43" ht="21" customHeight="1">
      <c r="B4" s="85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77" t="s">
        <v>44</v>
      </c>
      <c r="Y4" s="87"/>
      <c r="Z4" s="87"/>
      <c r="AA4" s="87"/>
      <c r="AB4" s="87"/>
      <c r="AC4" s="87"/>
      <c r="AD4" s="78"/>
    </row>
    <row r="5" spans="2:43" ht="22.5" customHeight="1">
      <c r="B5" s="139" t="s">
        <v>0</v>
      </c>
      <c r="C5" s="139" t="s">
        <v>1</v>
      </c>
      <c r="D5" s="147" t="s">
        <v>121</v>
      </c>
      <c r="E5" s="142" t="s">
        <v>81</v>
      </c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4"/>
      <c r="Y5" s="83"/>
      <c r="Z5" s="82"/>
      <c r="AA5" s="83"/>
      <c r="AB5" s="82" t="s">
        <v>44</v>
      </c>
      <c r="AC5" s="83"/>
      <c r="AD5" s="77" t="s">
        <v>82</v>
      </c>
    </row>
    <row r="6" spans="2:43" ht="37.5" customHeight="1">
      <c r="B6" s="141"/>
      <c r="C6" s="141"/>
      <c r="D6" s="148"/>
      <c r="E6" s="145" t="s">
        <v>79</v>
      </c>
      <c r="F6" s="145" t="s">
        <v>80</v>
      </c>
      <c r="G6" s="139" t="s">
        <v>2</v>
      </c>
      <c r="H6" s="139"/>
      <c r="I6" s="139" t="s">
        <v>3</v>
      </c>
      <c r="J6" s="140"/>
      <c r="K6" s="126" t="s">
        <v>4</v>
      </c>
      <c r="L6" s="127"/>
      <c r="M6" s="126" t="s">
        <v>5</v>
      </c>
      <c r="N6" s="127"/>
      <c r="O6" s="126" t="s">
        <v>6</v>
      </c>
      <c r="P6" s="127"/>
      <c r="Q6" s="126" t="s">
        <v>7</v>
      </c>
      <c r="R6" s="127"/>
      <c r="S6" s="126" t="s">
        <v>8</v>
      </c>
      <c r="T6" s="127"/>
      <c r="U6" s="126" t="s">
        <v>9</v>
      </c>
      <c r="V6" s="128"/>
      <c r="W6" s="126" t="s">
        <v>131</v>
      </c>
      <c r="X6" s="128"/>
      <c r="Y6" s="129" t="s">
        <v>10</v>
      </c>
      <c r="Z6" s="130"/>
      <c r="AA6" s="131" t="s">
        <v>11</v>
      </c>
      <c r="AB6" s="132"/>
      <c r="AC6" s="131" t="s">
        <v>12</v>
      </c>
      <c r="AD6" s="132"/>
    </row>
    <row r="7" spans="2:43" ht="36.75" customHeight="1">
      <c r="B7" s="141"/>
      <c r="C7" s="141"/>
      <c r="D7" s="149"/>
      <c r="E7" s="146"/>
      <c r="F7" s="146"/>
      <c r="G7" s="58" t="s">
        <v>79</v>
      </c>
      <c r="H7" s="58" t="s">
        <v>80</v>
      </c>
      <c r="I7" s="58" t="s">
        <v>79</v>
      </c>
      <c r="J7" s="58" t="s">
        <v>80</v>
      </c>
      <c r="K7" s="48" t="s">
        <v>79</v>
      </c>
      <c r="L7" s="48" t="s">
        <v>80</v>
      </c>
      <c r="M7" s="48" t="s">
        <v>79</v>
      </c>
      <c r="N7" s="48" t="s">
        <v>80</v>
      </c>
      <c r="O7" s="48" t="s">
        <v>79</v>
      </c>
      <c r="P7" s="48" t="s">
        <v>80</v>
      </c>
      <c r="Q7" s="48" t="s">
        <v>79</v>
      </c>
      <c r="R7" s="48" t="s">
        <v>80</v>
      </c>
      <c r="S7" s="48" t="s">
        <v>79</v>
      </c>
      <c r="T7" s="48" t="s">
        <v>80</v>
      </c>
      <c r="U7" s="48" t="s">
        <v>79</v>
      </c>
      <c r="V7" s="48" t="s">
        <v>80</v>
      </c>
      <c r="W7" s="48" t="s">
        <v>107</v>
      </c>
      <c r="X7" s="86" t="s">
        <v>132</v>
      </c>
      <c r="Y7" s="54" t="s">
        <v>79</v>
      </c>
      <c r="Z7" s="48" t="s">
        <v>80</v>
      </c>
      <c r="AA7" s="48" t="s">
        <v>79</v>
      </c>
      <c r="AB7" s="48" t="s">
        <v>80</v>
      </c>
      <c r="AC7" s="48" t="s">
        <v>79</v>
      </c>
      <c r="AD7" s="48" t="s">
        <v>80</v>
      </c>
    </row>
    <row r="8" spans="2:43" ht="20.25">
      <c r="B8" s="59">
        <v>1</v>
      </c>
      <c r="C8" s="59" t="s">
        <v>13</v>
      </c>
      <c r="D8" s="116">
        <v>33687.800000000003</v>
      </c>
      <c r="E8" s="116">
        <v>25039.4</v>
      </c>
      <c r="F8" s="116">
        <v>26086.9</v>
      </c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>
        <f>F8*100/E8</f>
        <v>104.2</v>
      </c>
      <c r="X8" s="102">
        <f>F8-E8</f>
        <v>1047.5</v>
      </c>
      <c r="Y8" s="23">
        <f t="shared" ref="Y8:AD8" si="0">Y9+Y11+Y19+Y20+Y21+Y22+Y25+Y26+Y27</f>
        <v>3093.9</v>
      </c>
      <c r="Z8" s="23">
        <f t="shared" si="0"/>
        <v>0</v>
      </c>
      <c r="AA8" s="23">
        <f t="shared" si="0"/>
        <v>2777.8</v>
      </c>
      <c r="AB8" s="23">
        <f t="shared" si="0"/>
        <v>0</v>
      </c>
      <c r="AC8" s="23">
        <f t="shared" si="0"/>
        <v>2776.7</v>
      </c>
      <c r="AD8" s="23">
        <f t="shared" si="0"/>
        <v>0</v>
      </c>
      <c r="AE8" s="18"/>
      <c r="AF8" s="18"/>
      <c r="AG8" s="16"/>
      <c r="AJ8" s="15"/>
    </row>
    <row r="9" spans="2:43" ht="23.25" customHeight="1">
      <c r="B9" s="60" t="s">
        <v>14</v>
      </c>
      <c r="C9" s="61" t="s">
        <v>64</v>
      </c>
      <c r="D9" s="117">
        <v>27048</v>
      </c>
      <c r="E9" s="117">
        <v>20252.2</v>
      </c>
      <c r="F9" s="117">
        <v>21120.2</v>
      </c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4"/>
      <c r="U9" s="103"/>
      <c r="V9" s="103"/>
      <c r="W9" s="103">
        <f t="shared" ref="W9:W65" si="1">F9*100/E9</f>
        <v>104.3</v>
      </c>
      <c r="X9" s="103">
        <f t="shared" ref="X9:X71" si="2">F9-E9</f>
        <v>868</v>
      </c>
      <c r="Y9" s="24">
        <v>2265.4</v>
      </c>
      <c r="Z9" s="24">
        <v>0</v>
      </c>
      <c r="AA9" s="24">
        <v>2265.4</v>
      </c>
      <c r="AB9" s="24">
        <v>0</v>
      </c>
      <c r="AC9" s="24">
        <v>2265</v>
      </c>
      <c r="AD9" s="24">
        <v>0</v>
      </c>
      <c r="AE9" s="55"/>
      <c r="AF9" s="55"/>
      <c r="AG9" s="15"/>
    </row>
    <row r="10" spans="2:43" ht="40.5" hidden="1" customHeight="1">
      <c r="B10" s="62" t="s">
        <v>85</v>
      </c>
      <c r="C10" s="61" t="s">
        <v>86</v>
      </c>
      <c r="D10" s="117">
        <v>0</v>
      </c>
      <c r="E10" s="117">
        <v>0</v>
      </c>
      <c r="F10" s="117">
        <v>0</v>
      </c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5"/>
      <c r="U10" s="103"/>
      <c r="V10" s="103"/>
      <c r="W10" s="103" t="e">
        <f t="shared" si="1"/>
        <v>#DIV/0!</v>
      </c>
      <c r="X10" s="103">
        <f t="shared" si="2"/>
        <v>0</v>
      </c>
      <c r="Y10" s="24">
        <f>AA10+AC10+AE10+AG10+AH10+AI10+AJ10+AK10+AL10+AM10+AN10+AO10+AP10</f>
        <v>0</v>
      </c>
      <c r="Z10" s="24"/>
      <c r="AA10" s="24">
        <f>AC10+AE10+AG10+AH10+AI10+AJ10+AK10+AL10+AM10+AN10+AO10+AP10+AQ10</f>
        <v>0</v>
      </c>
      <c r="AB10" s="24"/>
      <c r="AC10" s="24">
        <f>AE10+AG10+AH10+AI10+AJ10+AK10+AL10+AM10+AN10+AO10+AP10+AQ10+AR10</f>
        <v>0</v>
      </c>
      <c r="AD10" s="24"/>
      <c r="AE10" s="18"/>
      <c r="AF10" s="18"/>
    </row>
    <row r="11" spans="2:43" ht="20.25">
      <c r="B11" s="60" t="s">
        <v>15</v>
      </c>
      <c r="C11" s="61" t="s">
        <v>88</v>
      </c>
      <c r="D11" s="117">
        <v>3402.1</v>
      </c>
      <c r="E11" s="117">
        <v>2629.6</v>
      </c>
      <c r="F11" s="117">
        <v>1526.8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>
        <f t="shared" si="1"/>
        <v>58.1</v>
      </c>
      <c r="X11" s="103">
        <f t="shared" si="2"/>
        <v>-1102.8</v>
      </c>
      <c r="Y11" s="24">
        <f t="shared" ref="Y11:AC11" si="3">SUM(Y13:Y16)</f>
        <v>479.7</v>
      </c>
      <c r="Z11" s="24">
        <f t="shared" si="3"/>
        <v>0</v>
      </c>
      <c r="AA11" s="24">
        <f t="shared" si="3"/>
        <v>146.4</v>
      </c>
      <c r="AB11" s="24">
        <f t="shared" si="3"/>
        <v>0</v>
      </c>
      <c r="AC11" s="24">
        <f t="shared" si="3"/>
        <v>146.4</v>
      </c>
      <c r="AD11" s="24">
        <f>SUM(AD13:AD17)</f>
        <v>0</v>
      </c>
      <c r="AE11" s="18"/>
      <c r="AF11" s="18"/>
    </row>
    <row r="12" spans="2:43" ht="20.25" hidden="1">
      <c r="B12" s="60" t="s">
        <v>17</v>
      </c>
      <c r="C12" s="61" t="s">
        <v>75</v>
      </c>
      <c r="D12" s="117">
        <v>0</v>
      </c>
      <c r="E12" s="117">
        <v>0</v>
      </c>
      <c r="F12" s="117">
        <v>0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5"/>
      <c r="U12" s="103"/>
      <c r="V12" s="103"/>
      <c r="W12" s="103" t="e">
        <f t="shared" si="1"/>
        <v>#DIV/0!</v>
      </c>
      <c r="X12" s="103">
        <f t="shared" si="2"/>
        <v>0</v>
      </c>
      <c r="Y12" s="24">
        <v>0</v>
      </c>
      <c r="Z12" s="24"/>
      <c r="AA12" s="24">
        <v>0</v>
      </c>
      <c r="AB12" s="24"/>
      <c r="AC12" s="24">
        <v>0</v>
      </c>
      <c r="AD12" s="24"/>
      <c r="AE12" s="18"/>
      <c r="AF12" s="18"/>
    </row>
    <row r="13" spans="2:43" ht="39" customHeight="1">
      <c r="B13" s="60" t="s">
        <v>89</v>
      </c>
      <c r="C13" s="61" t="s">
        <v>90</v>
      </c>
      <c r="D13" s="117">
        <v>1512.8</v>
      </c>
      <c r="E13" s="117">
        <v>1106.9000000000001</v>
      </c>
      <c r="F13" s="117">
        <v>803.7</v>
      </c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3">
        <f t="shared" si="1"/>
        <v>72.599999999999994</v>
      </c>
      <c r="X13" s="103">
        <f t="shared" si="2"/>
        <v>-303.2</v>
      </c>
      <c r="Y13" s="24">
        <v>135.30000000000001</v>
      </c>
      <c r="Z13" s="24">
        <v>0</v>
      </c>
      <c r="AA13" s="24">
        <v>135.30000000000001</v>
      </c>
      <c r="AB13" s="24">
        <v>0</v>
      </c>
      <c r="AC13" s="24">
        <v>135.30000000000001</v>
      </c>
      <c r="AD13" s="24">
        <v>0</v>
      </c>
      <c r="AE13" s="18"/>
      <c r="AF13" s="18"/>
      <c r="AG13" s="15"/>
    </row>
    <row r="14" spans="2:43" ht="25.5" customHeight="1">
      <c r="B14" s="60" t="s">
        <v>91</v>
      </c>
      <c r="C14" s="61" t="s">
        <v>127</v>
      </c>
      <c r="D14" s="117">
        <v>172.2</v>
      </c>
      <c r="E14" s="117">
        <v>172.2</v>
      </c>
      <c r="F14" s="117">
        <v>40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3">
        <f t="shared" si="1"/>
        <v>23.2</v>
      </c>
      <c r="X14" s="103">
        <f t="shared" si="2"/>
        <v>-132.19999999999999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18"/>
      <c r="AF14" s="18"/>
    </row>
    <row r="15" spans="2:43" ht="41.25" customHeight="1">
      <c r="B15" s="60" t="s">
        <v>92</v>
      </c>
      <c r="C15" s="61" t="s">
        <v>128</v>
      </c>
      <c r="D15" s="117">
        <v>84</v>
      </c>
      <c r="E15" s="117">
        <v>63</v>
      </c>
      <c r="F15" s="117">
        <v>20.6</v>
      </c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>
        <f t="shared" si="1"/>
        <v>32.700000000000003</v>
      </c>
      <c r="X15" s="103">
        <f t="shared" si="2"/>
        <v>-42.4</v>
      </c>
      <c r="Y15" s="24">
        <v>7</v>
      </c>
      <c r="Z15" s="24">
        <v>0</v>
      </c>
      <c r="AA15" s="24">
        <v>7</v>
      </c>
      <c r="AB15" s="24">
        <v>0</v>
      </c>
      <c r="AC15" s="24">
        <v>7</v>
      </c>
      <c r="AD15" s="24">
        <v>0</v>
      </c>
      <c r="AE15" s="18"/>
      <c r="AF15" s="18"/>
    </row>
    <row r="16" spans="2:43" ht="24.75" customHeight="1">
      <c r="B16" s="60" t="s">
        <v>94</v>
      </c>
      <c r="C16" s="61" t="s">
        <v>130</v>
      </c>
      <c r="D16" s="117">
        <v>1633.1</v>
      </c>
      <c r="E16" s="117">
        <v>1287.5</v>
      </c>
      <c r="F16" s="117">
        <v>662.5</v>
      </c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>
        <f t="shared" si="1"/>
        <v>51.5</v>
      </c>
      <c r="X16" s="103">
        <f t="shared" si="2"/>
        <v>-625</v>
      </c>
      <c r="Y16" s="24">
        <v>337.4</v>
      </c>
      <c r="Z16" s="24">
        <v>0</v>
      </c>
      <c r="AA16" s="24">
        <v>4.0999999999999996</v>
      </c>
      <c r="AB16" s="24">
        <v>0</v>
      </c>
      <c r="AC16" s="24">
        <v>4.0999999999999996</v>
      </c>
      <c r="AD16" s="24">
        <v>0</v>
      </c>
      <c r="AE16" s="18"/>
      <c r="AF16" s="18"/>
    </row>
    <row r="17" spans="2:34" ht="42.75" hidden="1" customHeight="1">
      <c r="B17" s="60" t="s">
        <v>117</v>
      </c>
      <c r="C17" s="61" t="s">
        <v>129</v>
      </c>
      <c r="D17" s="117">
        <v>0</v>
      </c>
      <c r="E17" s="117">
        <v>0</v>
      </c>
      <c r="F17" s="117">
        <v>0</v>
      </c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>
        <f t="shared" si="2"/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18"/>
      <c r="AF17" s="18"/>
    </row>
    <row r="18" spans="2:34" ht="39" hidden="1" customHeight="1">
      <c r="B18" s="60" t="s">
        <v>62</v>
      </c>
      <c r="C18" s="61" t="s">
        <v>108</v>
      </c>
      <c r="D18" s="117">
        <v>0</v>
      </c>
      <c r="E18" s="117">
        <v>0</v>
      </c>
      <c r="F18" s="117">
        <v>0</v>
      </c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5"/>
      <c r="U18" s="103"/>
      <c r="V18" s="103"/>
      <c r="W18" s="103"/>
      <c r="X18" s="103">
        <f t="shared" si="2"/>
        <v>0</v>
      </c>
      <c r="Y18" s="24"/>
      <c r="Z18" s="24"/>
      <c r="AA18" s="24"/>
      <c r="AB18" s="24"/>
      <c r="AC18" s="24"/>
      <c r="AD18" s="24"/>
      <c r="AE18" s="18"/>
      <c r="AF18" s="18"/>
    </row>
    <row r="19" spans="2:34" ht="39" customHeight="1">
      <c r="B19" s="62" t="s">
        <v>16</v>
      </c>
      <c r="C19" s="61" t="s">
        <v>114</v>
      </c>
      <c r="D19" s="117">
        <v>0</v>
      </c>
      <c r="E19" s="117">
        <v>0</v>
      </c>
      <c r="F19" s="117">
        <v>1236.4000000000001</v>
      </c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>
        <f t="shared" si="2"/>
        <v>1236.4000000000001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18"/>
      <c r="AF19" s="18"/>
    </row>
    <row r="20" spans="2:34" ht="19.5" customHeight="1">
      <c r="B20" s="62" t="s">
        <v>17</v>
      </c>
      <c r="C20" s="61" t="s">
        <v>95</v>
      </c>
      <c r="D20" s="117">
        <v>472.9</v>
      </c>
      <c r="E20" s="117">
        <v>379</v>
      </c>
      <c r="F20" s="117">
        <v>298</v>
      </c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>
        <f t="shared" si="1"/>
        <v>78.599999999999994</v>
      </c>
      <c r="X20" s="103">
        <f t="shared" si="2"/>
        <v>-81</v>
      </c>
      <c r="Y20" s="24">
        <v>33.4</v>
      </c>
      <c r="Z20" s="24">
        <v>0</v>
      </c>
      <c r="AA20" s="24">
        <v>30.6</v>
      </c>
      <c r="AB20" s="24">
        <v>0</v>
      </c>
      <c r="AC20" s="24">
        <v>29.9</v>
      </c>
      <c r="AD20" s="24">
        <v>0</v>
      </c>
      <c r="AE20" s="18"/>
      <c r="AF20" s="18"/>
    </row>
    <row r="21" spans="2:34" ht="38.25" customHeight="1">
      <c r="B21" s="60" t="s">
        <v>62</v>
      </c>
      <c r="C21" s="61" t="s">
        <v>63</v>
      </c>
      <c r="D21" s="117">
        <v>1198.8</v>
      </c>
      <c r="E21" s="117">
        <v>899.1</v>
      </c>
      <c r="F21" s="117">
        <v>937.5</v>
      </c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>
        <f t="shared" si="1"/>
        <v>104.3</v>
      </c>
      <c r="X21" s="103">
        <f t="shared" si="2"/>
        <v>38.4</v>
      </c>
      <c r="Y21" s="24">
        <v>99.9</v>
      </c>
      <c r="Z21" s="24">
        <v>0</v>
      </c>
      <c r="AA21" s="24">
        <v>99.9</v>
      </c>
      <c r="AB21" s="24">
        <v>0</v>
      </c>
      <c r="AC21" s="24">
        <v>99.9</v>
      </c>
      <c r="AD21" s="24">
        <v>0</v>
      </c>
      <c r="AE21" s="18"/>
      <c r="AF21" s="18"/>
    </row>
    <row r="22" spans="2:34" ht="26.25" customHeight="1">
      <c r="B22" s="60" t="s">
        <v>84</v>
      </c>
      <c r="C22" s="61" t="s">
        <v>73</v>
      </c>
      <c r="D22" s="117">
        <v>2.4</v>
      </c>
      <c r="E22" s="117">
        <v>1.8</v>
      </c>
      <c r="F22" s="117">
        <v>14.7</v>
      </c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4"/>
      <c r="W22" s="103" t="s">
        <v>133</v>
      </c>
      <c r="X22" s="103">
        <f t="shared" si="2"/>
        <v>12.9</v>
      </c>
      <c r="Y22" s="24">
        <v>0.2</v>
      </c>
      <c r="Z22" s="24">
        <v>0</v>
      </c>
      <c r="AA22" s="24">
        <v>0.2</v>
      </c>
      <c r="AB22" s="24">
        <v>0</v>
      </c>
      <c r="AC22" s="24">
        <v>0.2</v>
      </c>
      <c r="AD22" s="24">
        <v>0</v>
      </c>
      <c r="AE22" s="18"/>
      <c r="AF22" s="18"/>
    </row>
    <row r="23" spans="2:34" ht="42.75" hidden="1" customHeight="1">
      <c r="B23" s="60" t="s">
        <v>84</v>
      </c>
      <c r="C23" s="61" t="s">
        <v>83</v>
      </c>
      <c r="D23" s="117">
        <v>0</v>
      </c>
      <c r="E23" s="117">
        <v>0</v>
      </c>
      <c r="F23" s="117">
        <v>0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5"/>
      <c r="U23" s="103"/>
      <c r="V23" s="104"/>
      <c r="W23" s="103" t="e">
        <f t="shared" si="1"/>
        <v>#DIV/0!</v>
      </c>
      <c r="X23" s="103">
        <f t="shared" si="2"/>
        <v>0</v>
      </c>
      <c r="Y23" s="24">
        <v>0</v>
      </c>
      <c r="Z23" s="24"/>
      <c r="AA23" s="24">
        <v>0</v>
      </c>
      <c r="AB23" s="24"/>
      <c r="AC23" s="24">
        <v>0</v>
      </c>
      <c r="AD23" s="24"/>
      <c r="AE23" s="18"/>
      <c r="AF23" s="18"/>
    </row>
    <row r="24" spans="2:34" ht="83.25" hidden="1" customHeight="1">
      <c r="B24" s="60"/>
      <c r="C24" s="61"/>
      <c r="D24" s="117"/>
      <c r="E24" s="117">
        <v>0</v>
      </c>
      <c r="F24" s="117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5"/>
      <c r="U24" s="103"/>
      <c r="V24" s="104"/>
      <c r="W24" s="103" t="e">
        <f t="shared" si="1"/>
        <v>#DIV/0!</v>
      </c>
      <c r="X24" s="103">
        <f t="shared" si="2"/>
        <v>0</v>
      </c>
      <c r="Y24" s="24"/>
      <c r="Z24" s="24"/>
      <c r="AA24" s="24"/>
      <c r="AB24" s="24"/>
      <c r="AC24" s="24"/>
      <c r="AD24" s="24"/>
      <c r="AE24" s="18"/>
      <c r="AF24" s="18"/>
    </row>
    <row r="25" spans="2:34" ht="40.5" customHeight="1">
      <c r="B25" s="60" t="s">
        <v>109</v>
      </c>
      <c r="C25" s="75" t="s">
        <v>111</v>
      </c>
      <c r="D25" s="117">
        <v>32.4</v>
      </c>
      <c r="E25" s="117">
        <v>24.3</v>
      </c>
      <c r="F25" s="117">
        <v>20</v>
      </c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4"/>
      <c r="W25" s="103">
        <f t="shared" si="1"/>
        <v>82.3</v>
      </c>
      <c r="X25" s="103">
        <f t="shared" si="2"/>
        <v>-4.3</v>
      </c>
      <c r="Y25" s="24">
        <v>2.7</v>
      </c>
      <c r="Z25" s="24">
        <v>0</v>
      </c>
      <c r="AA25" s="24">
        <v>2.7</v>
      </c>
      <c r="AB25" s="24">
        <v>0</v>
      </c>
      <c r="AC25" s="24">
        <v>2.7</v>
      </c>
      <c r="AD25" s="24">
        <v>0</v>
      </c>
      <c r="AE25" s="18"/>
      <c r="AF25" s="18"/>
    </row>
    <row r="26" spans="2:34" ht="24.75" customHeight="1">
      <c r="B26" s="60" t="s">
        <v>112</v>
      </c>
      <c r="C26" s="61" t="s">
        <v>113</v>
      </c>
      <c r="D26" s="117">
        <v>31.2</v>
      </c>
      <c r="E26" s="117">
        <v>23.4</v>
      </c>
      <c r="F26" s="117">
        <v>0</v>
      </c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>
        <f t="shared" si="1"/>
        <v>0</v>
      </c>
      <c r="X26" s="103">
        <f t="shared" si="2"/>
        <v>-23.4</v>
      </c>
      <c r="Y26" s="24">
        <v>2.6</v>
      </c>
      <c r="Z26" s="24">
        <v>0</v>
      </c>
      <c r="AA26" s="24">
        <v>2.6</v>
      </c>
      <c r="AB26" s="24">
        <v>0</v>
      </c>
      <c r="AC26" s="24">
        <v>2.6</v>
      </c>
      <c r="AD26" s="24">
        <v>0</v>
      </c>
      <c r="AE26" s="18"/>
      <c r="AF26" s="18"/>
    </row>
    <row r="27" spans="2:34" ht="42.75" customHeight="1">
      <c r="B27" s="60" t="s">
        <v>123</v>
      </c>
      <c r="C27" s="61" t="s">
        <v>124</v>
      </c>
      <c r="D27" s="117">
        <v>1500</v>
      </c>
      <c r="E27" s="117">
        <v>830</v>
      </c>
      <c r="F27" s="117">
        <v>933.3</v>
      </c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>
        <f t="shared" si="1"/>
        <v>112.4</v>
      </c>
      <c r="X27" s="103">
        <f t="shared" si="2"/>
        <v>103.3</v>
      </c>
      <c r="Y27" s="24">
        <v>210</v>
      </c>
      <c r="Z27" s="24">
        <v>0</v>
      </c>
      <c r="AA27" s="24">
        <v>230</v>
      </c>
      <c r="AB27" s="24">
        <v>0</v>
      </c>
      <c r="AC27" s="24">
        <v>230</v>
      </c>
      <c r="AD27" s="24">
        <v>0</v>
      </c>
      <c r="AE27" s="18"/>
      <c r="AF27" s="18"/>
    </row>
    <row r="28" spans="2:34" s="13" customFormat="1" ht="20.25">
      <c r="B28" s="59">
        <v>2</v>
      </c>
      <c r="C28" s="60" t="s">
        <v>18</v>
      </c>
      <c r="D28" s="116">
        <v>33687.800000000003</v>
      </c>
      <c r="E28" s="116">
        <v>25039.4</v>
      </c>
      <c r="F28" s="116">
        <v>25308.7</v>
      </c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2">
        <f t="shared" si="1"/>
        <v>101.1</v>
      </c>
      <c r="X28" s="103">
        <f t="shared" si="2"/>
        <v>269.3</v>
      </c>
      <c r="Y28" s="25">
        <f t="shared" ref="Y28:AD28" si="4">Y29+Y31+Y35+Y40+Y44+Y48+Y49+Y50+Y51+Y61+Y62+Y64+Y65</f>
        <v>3093.9</v>
      </c>
      <c r="Z28" s="25">
        <f t="shared" si="4"/>
        <v>0</v>
      </c>
      <c r="AA28" s="25">
        <f t="shared" si="4"/>
        <v>2777.8</v>
      </c>
      <c r="AB28" s="25">
        <f t="shared" si="4"/>
        <v>0</v>
      </c>
      <c r="AC28" s="25">
        <f t="shared" si="4"/>
        <v>2776.7</v>
      </c>
      <c r="AD28" s="25">
        <f t="shared" si="4"/>
        <v>0</v>
      </c>
      <c r="AE28" s="41"/>
      <c r="AF28" s="41"/>
      <c r="AG28" s="73"/>
    </row>
    <row r="29" spans="2:34" ht="26.25" customHeight="1">
      <c r="B29" s="63" t="s">
        <v>19</v>
      </c>
      <c r="C29" s="60" t="s">
        <v>119</v>
      </c>
      <c r="D29" s="117">
        <v>21102.7</v>
      </c>
      <c r="E29" s="117">
        <v>15743.5</v>
      </c>
      <c r="F29" s="117">
        <v>15613.9</v>
      </c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8"/>
      <c r="W29" s="103">
        <f t="shared" si="1"/>
        <v>99.2</v>
      </c>
      <c r="X29" s="103">
        <f t="shared" si="2"/>
        <v>-129.6</v>
      </c>
      <c r="Y29" s="27">
        <v>1778.4</v>
      </c>
      <c r="Z29" s="27">
        <v>0</v>
      </c>
      <c r="AA29" s="27">
        <v>1791</v>
      </c>
      <c r="AB29" s="27">
        <v>0</v>
      </c>
      <c r="AC29" s="27">
        <v>1789.8</v>
      </c>
      <c r="AD29" s="27">
        <v>0</v>
      </c>
      <c r="AE29" s="55"/>
      <c r="AF29" s="55"/>
      <c r="AG29" s="4"/>
    </row>
    <row r="30" spans="2:34" ht="42" hidden="1" customHeight="1">
      <c r="B30" s="64" t="s">
        <v>118</v>
      </c>
      <c r="C30" s="61" t="s">
        <v>129</v>
      </c>
      <c r="D30" s="117">
        <v>0</v>
      </c>
      <c r="E30" s="117">
        <v>0</v>
      </c>
      <c r="F30" s="117">
        <v>0</v>
      </c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8"/>
      <c r="W30" s="103"/>
      <c r="X30" s="103">
        <f t="shared" si="2"/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0</v>
      </c>
      <c r="AE30" s="55"/>
      <c r="AF30" s="55"/>
      <c r="AG30" s="4"/>
    </row>
    <row r="31" spans="2:34" ht="24.75" customHeight="1">
      <c r="B31" s="63" t="s">
        <v>20</v>
      </c>
      <c r="C31" s="60" t="s">
        <v>120</v>
      </c>
      <c r="D31" s="117">
        <v>4642.5</v>
      </c>
      <c r="E31" s="117">
        <v>3463.5</v>
      </c>
      <c r="F31" s="117">
        <v>3278.2</v>
      </c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8"/>
      <c r="W31" s="103">
        <f t="shared" si="1"/>
        <v>94.6</v>
      </c>
      <c r="X31" s="103">
        <f t="shared" si="2"/>
        <v>-185.3</v>
      </c>
      <c r="Y31" s="27">
        <f>Y29*0.22</f>
        <v>391.2</v>
      </c>
      <c r="Z31" s="27">
        <v>0</v>
      </c>
      <c r="AA31" s="27">
        <f>AA29*0.22</f>
        <v>394</v>
      </c>
      <c r="AB31" s="27">
        <v>0</v>
      </c>
      <c r="AC31" s="27">
        <f>AC29*0.22</f>
        <v>393.8</v>
      </c>
      <c r="AD31" s="27">
        <v>0</v>
      </c>
      <c r="AE31" s="18"/>
      <c r="AF31" s="18"/>
      <c r="AG31" s="15"/>
      <c r="AH31" s="16"/>
    </row>
    <row r="32" spans="2:34" ht="20.25" hidden="1">
      <c r="B32" s="64" t="s">
        <v>21</v>
      </c>
      <c r="C32" s="60" t="s">
        <v>49</v>
      </c>
      <c r="D32" s="117">
        <v>0</v>
      </c>
      <c r="E32" s="117">
        <v>0</v>
      </c>
      <c r="F32" s="11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8"/>
      <c r="W32" s="103" t="e">
        <f t="shared" si="1"/>
        <v>#DIV/0!</v>
      </c>
      <c r="X32" s="103">
        <f t="shared" si="2"/>
        <v>0</v>
      </c>
      <c r="Y32" s="27">
        <f t="shared" ref="Y32:AC32" si="5">Y33</f>
        <v>0</v>
      </c>
      <c r="Z32" s="27"/>
      <c r="AA32" s="27">
        <f t="shared" si="5"/>
        <v>0</v>
      </c>
      <c r="AB32" s="27"/>
      <c r="AC32" s="27">
        <f t="shared" si="5"/>
        <v>0</v>
      </c>
      <c r="AD32" s="27"/>
      <c r="AE32" s="18"/>
      <c r="AF32" s="18"/>
      <c r="AH32" s="4"/>
    </row>
    <row r="33" spans="2:39" ht="22.5" hidden="1" customHeight="1">
      <c r="B33" s="64" t="s">
        <v>23</v>
      </c>
      <c r="C33" s="60" t="s">
        <v>60</v>
      </c>
      <c r="D33" s="117"/>
      <c r="E33" s="117">
        <v>0</v>
      </c>
      <c r="F33" s="11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8"/>
      <c r="W33" s="103" t="e">
        <f t="shared" si="1"/>
        <v>#DIV/0!</v>
      </c>
      <c r="X33" s="103">
        <f t="shared" si="2"/>
        <v>0</v>
      </c>
      <c r="Y33" s="27"/>
      <c r="Z33" s="27"/>
      <c r="AA33" s="27"/>
      <c r="AB33" s="27"/>
      <c r="AC33" s="27"/>
      <c r="AD33" s="27"/>
      <c r="AE33" s="18"/>
      <c r="AF33" s="18"/>
      <c r="AH33" s="4"/>
    </row>
    <row r="34" spans="2:39" ht="45.75" hidden="1" customHeight="1">
      <c r="B34" s="64" t="s">
        <v>122</v>
      </c>
      <c r="C34" s="67" t="s">
        <v>129</v>
      </c>
      <c r="D34" s="117">
        <v>0</v>
      </c>
      <c r="E34" s="117">
        <v>0</v>
      </c>
      <c r="F34" s="117">
        <v>0</v>
      </c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8"/>
      <c r="W34" s="103"/>
      <c r="X34" s="103">
        <f t="shared" si="2"/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18"/>
      <c r="AF34" s="18"/>
      <c r="AH34" s="4"/>
    </row>
    <row r="35" spans="2:39" s="14" customFormat="1" ht="21.75" customHeight="1">
      <c r="B35" s="65" t="s">
        <v>21</v>
      </c>
      <c r="C35" s="59" t="s">
        <v>22</v>
      </c>
      <c r="D35" s="116">
        <v>823.2</v>
      </c>
      <c r="E35" s="116">
        <v>600.9</v>
      </c>
      <c r="F35" s="116">
        <v>1679.5</v>
      </c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9"/>
      <c r="W35" s="103" t="s">
        <v>134</v>
      </c>
      <c r="X35" s="103">
        <f t="shared" si="2"/>
        <v>1078.5999999999999</v>
      </c>
      <c r="Y35" s="25">
        <f t="shared" ref="Y35:AD35" si="6">Y36+Y37+Y39+Y38</f>
        <v>74.099999999999994</v>
      </c>
      <c r="Z35" s="25">
        <f t="shared" si="6"/>
        <v>0</v>
      </c>
      <c r="AA35" s="25">
        <f t="shared" si="6"/>
        <v>74.099999999999994</v>
      </c>
      <c r="AB35" s="25">
        <f t="shared" si="6"/>
        <v>0</v>
      </c>
      <c r="AC35" s="25">
        <f t="shared" si="6"/>
        <v>74.099999999999994</v>
      </c>
      <c r="AD35" s="25">
        <f t="shared" si="6"/>
        <v>0</v>
      </c>
      <c r="AE35" s="74"/>
      <c r="AF35" s="74"/>
      <c r="AH35" s="13"/>
      <c r="AI35" s="13"/>
      <c r="AJ35" s="13"/>
      <c r="AK35" s="13"/>
      <c r="AL35" s="13"/>
      <c r="AM35" s="13"/>
    </row>
    <row r="36" spans="2:39" s="5" customFormat="1" ht="25.5" customHeight="1">
      <c r="B36" s="66" t="s">
        <v>23</v>
      </c>
      <c r="C36" s="67" t="s">
        <v>110</v>
      </c>
      <c r="D36" s="117">
        <v>478</v>
      </c>
      <c r="E36" s="117">
        <v>346</v>
      </c>
      <c r="F36" s="117">
        <v>1468.3</v>
      </c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8"/>
      <c r="W36" s="103" t="s">
        <v>135</v>
      </c>
      <c r="X36" s="103">
        <f t="shared" si="2"/>
        <v>1122.3</v>
      </c>
      <c r="Y36" s="27">
        <v>44</v>
      </c>
      <c r="Z36" s="27">
        <v>0</v>
      </c>
      <c r="AA36" s="27">
        <v>44</v>
      </c>
      <c r="AB36" s="27">
        <v>0</v>
      </c>
      <c r="AC36" s="27">
        <v>44</v>
      </c>
      <c r="AD36" s="27">
        <v>0</v>
      </c>
      <c r="AE36" s="39"/>
      <c r="AF36" s="39"/>
      <c r="AH36" s="8"/>
      <c r="AI36" s="8"/>
      <c r="AJ36" s="8"/>
      <c r="AK36" s="8"/>
      <c r="AL36" s="8"/>
      <c r="AM36" s="8"/>
    </row>
    <row r="37" spans="2:39" s="5" customFormat="1" ht="18" customHeight="1">
      <c r="B37" s="66" t="s">
        <v>96</v>
      </c>
      <c r="C37" s="67" t="s">
        <v>67</v>
      </c>
      <c r="D37" s="117">
        <v>120</v>
      </c>
      <c r="E37" s="117">
        <v>87</v>
      </c>
      <c r="F37" s="117">
        <v>90.8</v>
      </c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8"/>
      <c r="W37" s="103">
        <f t="shared" si="1"/>
        <v>104.4</v>
      </c>
      <c r="X37" s="103">
        <f t="shared" si="2"/>
        <v>3.8</v>
      </c>
      <c r="Y37" s="27">
        <v>11</v>
      </c>
      <c r="Z37" s="27">
        <v>0</v>
      </c>
      <c r="AA37" s="27">
        <v>11</v>
      </c>
      <c r="AB37" s="27">
        <v>0</v>
      </c>
      <c r="AC37" s="27">
        <v>11</v>
      </c>
      <c r="AD37" s="27">
        <v>0</v>
      </c>
      <c r="AE37" s="39"/>
      <c r="AF37" s="39"/>
      <c r="AH37" s="8"/>
      <c r="AI37" s="8"/>
      <c r="AJ37" s="8"/>
      <c r="AK37" s="8"/>
      <c r="AL37" s="8"/>
      <c r="AM37" s="8"/>
    </row>
    <row r="38" spans="2:39" s="5" customFormat="1" ht="18" customHeight="1">
      <c r="B38" s="66" t="s">
        <v>97</v>
      </c>
      <c r="C38" s="67" t="s">
        <v>87</v>
      </c>
      <c r="D38" s="117">
        <v>120</v>
      </c>
      <c r="E38" s="117">
        <v>90</v>
      </c>
      <c r="F38" s="117">
        <v>51.6</v>
      </c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8"/>
      <c r="W38" s="103">
        <f t="shared" si="1"/>
        <v>57.3</v>
      </c>
      <c r="X38" s="103">
        <f t="shared" si="2"/>
        <v>-38.4</v>
      </c>
      <c r="Y38" s="27">
        <v>10</v>
      </c>
      <c r="Z38" s="27">
        <v>0</v>
      </c>
      <c r="AA38" s="27">
        <v>10</v>
      </c>
      <c r="AB38" s="27">
        <v>0</v>
      </c>
      <c r="AC38" s="27">
        <v>10</v>
      </c>
      <c r="AD38" s="27">
        <v>0</v>
      </c>
      <c r="AE38" s="39"/>
      <c r="AF38" s="39"/>
      <c r="AH38" s="8"/>
      <c r="AI38" s="8"/>
      <c r="AJ38" s="8"/>
      <c r="AK38" s="8"/>
      <c r="AL38" s="8"/>
      <c r="AM38" s="8"/>
    </row>
    <row r="39" spans="2:39" s="5" customFormat="1" ht="23.25" customHeight="1">
      <c r="B39" s="66" t="s">
        <v>98</v>
      </c>
      <c r="C39" s="67" t="s">
        <v>93</v>
      </c>
      <c r="D39" s="117">
        <v>105.2</v>
      </c>
      <c r="E39" s="117">
        <v>77.900000000000006</v>
      </c>
      <c r="F39" s="117">
        <v>68.8</v>
      </c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8"/>
      <c r="W39" s="103">
        <f t="shared" si="1"/>
        <v>88.3</v>
      </c>
      <c r="X39" s="103">
        <f t="shared" si="2"/>
        <v>-9.1</v>
      </c>
      <c r="Y39" s="27">
        <v>9.1</v>
      </c>
      <c r="Z39" s="27">
        <v>0</v>
      </c>
      <c r="AA39" s="27">
        <v>9.1</v>
      </c>
      <c r="AB39" s="27">
        <v>0</v>
      </c>
      <c r="AC39" s="27">
        <v>9.1</v>
      </c>
      <c r="AD39" s="27">
        <v>0</v>
      </c>
      <c r="AE39" s="39"/>
      <c r="AF39" s="39"/>
      <c r="AH39" s="8"/>
      <c r="AI39" s="8"/>
      <c r="AJ39" s="8"/>
      <c r="AK39" s="8"/>
      <c r="AL39" s="8"/>
      <c r="AM39" s="8"/>
    </row>
    <row r="40" spans="2:39" s="14" customFormat="1" ht="20.25">
      <c r="B40" s="65" t="s">
        <v>24</v>
      </c>
      <c r="C40" s="68" t="s">
        <v>25</v>
      </c>
      <c r="D40" s="116">
        <v>1372.8</v>
      </c>
      <c r="E40" s="116">
        <v>1029.5999999999999</v>
      </c>
      <c r="F40" s="116">
        <v>1048.2</v>
      </c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9"/>
      <c r="U40" s="106"/>
      <c r="V40" s="106"/>
      <c r="W40" s="103">
        <f t="shared" si="1"/>
        <v>101.8</v>
      </c>
      <c r="X40" s="103">
        <f t="shared" si="2"/>
        <v>18.600000000000001</v>
      </c>
      <c r="Y40" s="25">
        <f>SUM(Y41:Y43)</f>
        <v>114.4</v>
      </c>
      <c r="Z40" s="25">
        <f>Z41+Z42+Z43</f>
        <v>0</v>
      </c>
      <c r="AA40" s="25">
        <f>SUM(AA41:AA43)</f>
        <v>114.4</v>
      </c>
      <c r="AB40" s="25">
        <f>AB41+AB42+AB43</f>
        <v>0</v>
      </c>
      <c r="AC40" s="25">
        <f>SUM(AC41:AC43)</f>
        <v>114.4</v>
      </c>
      <c r="AD40" s="25">
        <f>AD41+AD42+AD43</f>
        <v>0</v>
      </c>
      <c r="AE40" s="57"/>
      <c r="AF40" s="57"/>
      <c r="AH40" s="13"/>
      <c r="AI40" s="13"/>
      <c r="AJ40" s="13"/>
      <c r="AK40" s="13"/>
      <c r="AL40" s="13"/>
      <c r="AM40" s="13"/>
    </row>
    <row r="41" spans="2:39" ht="23.25" customHeight="1">
      <c r="B41" s="60" t="s">
        <v>26</v>
      </c>
      <c r="C41" s="67" t="s">
        <v>27</v>
      </c>
      <c r="D41" s="117">
        <v>1198.8</v>
      </c>
      <c r="E41" s="117">
        <v>899.1</v>
      </c>
      <c r="F41" s="117">
        <v>899.8</v>
      </c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8"/>
      <c r="U41" s="107"/>
      <c r="V41" s="108"/>
      <c r="W41" s="103">
        <f t="shared" si="1"/>
        <v>100.1</v>
      </c>
      <c r="X41" s="103">
        <f t="shared" si="2"/>
        <v>0.7</v>
      </c>
      <c r="Y41" s="27">
        <v>99.9</v>
      </c>
      <c r="Z41" s="27">
        <v>0</v>
      </c>
      <c r="AA41" s="27">
        <v>99.9</v>
      </c>
      <c r="AB41" s="27">
        <v>0</v>
      </c>
      <c r="AC41" s="27">
        <v>99.9</v>
      </c>
      <c r="AD41" s="27">
        <v>0</v>
      </c>
      <c r="AE41" s="18"/>
      <c r="AF41" s="18"/>
    </row>
    <row r="42" spans="2:39" ht="20.25">
      <c r="B42" s="60" t="s">
        <v>28</v>
      </c>
      <c r="C42" s="67" t="s">
        <v>29</v>
      </c>
      <c r="D42" s="117">
        <v>96</v>
      </c>
      <c r="E42" s="117">
        <v>72</v>
      </c>
      <c r="F42" s="117">
        <v>37.299999999999997</v>
      </c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8"/>
      <c r="W42" s="103">
        <f t="shared" si="1"/>
        <v>51.8</v>
      </c>
      <c r="X42" s="103">
        <f t="shared" si="2"/>
        <v>-34.700000000000003</v>
      </c>
      <c r="Y42" s="27">
        <v>8</v>
      </c>
      <c r="Z42" s="27">
        <v>0</v>
      </c>
      <c r="AA42" s="27">
        <v>8</v>
      </c>
      <c r="AB42" s="27">
        <v>0</v>
      </c>
      <c r="AC42" s="27">
        <v>8</v>
      </c>
      <c r="AD42" s="27">
        <v>0</v>
      </c>
      <c r="AE42" s="18"/>
      <c r="AF42" s="18"/>
    </row>
    <row r="43" spans="2:39" ht="24" customHeight="1">
      <c r="B43" s="60" t="s">
        <v>51</v>
      </c>
      <c r="C43" s="67" t="s">
        <v>69</v>
      </c>
      <c r="D43" s="117">
        <v>78</v>
      </c>
      <c r="E43" s="117">
        <v>58.5</v>
      </c>
      <c r="F43" s="117">
        <v>111.1</v>
      </c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8"/>
      <c r="W43" s="103">
        <f t="shared" si="1"/>
        <v>189.9</v>
      </c>
      <c r="X43" s="103">
        <f t="shared" si="2"/>
        <v>52.6</v>
      </c>
      <c r="Y43" s="27">
        <v>6.5</v>
      </c>
      <c r="Z43" s="27">
        <v>0</v>
      </c>
      <c r="AA43" s="27">
        <v>6.5</v>
      </c>
      <c r="AB43" s="27">
        <v>0</v>
      </c>
      <c r="AC43" s="27">
        <v>6.5</v>
      </c>
      <c r="AD43" s="27">
        <v>0</v>
      </c>
      <c r="AE43" s="18"/>
      <c r="AF43" s="22"/>
      <c r="AG43" s="9"/>
      <c r="AH43" s="4"/>
      <c r="AI43" s="9"/>
      <c r="AJ43" s="9"/>
      <c r="AK43" s="9"/>
    </row>
    <row r="44" spans="2:39" s="14" customFormat="1" ht="24" customHeight="1">
      <c r="B44" s="65" t="s">
        <v>30</v>
      </c>
      <c r="C44" s="68" t="s">
        <v>31</v>
      </c>
      <c r="D44" s="116">
        <v>1691.5</v>
      </c>
      <c r="E44" s="116">
        <v>1249.4000000000001</v>
      </c>
      <c r="F44" s="116">
        <v>915.2</v>
      </c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9"/>
      <c r="U44" s="106"/>
      <c r="V44" s="106"/>
      <c r="W44" s="103">
        <f t="shared" si="1"/>
        <v>73.3</v>
      </c>
      <c r="X44" s="103">
        <f t="shared" si="2"/>
        <v>-334.2</v>
      </c>
      <c r="Y44" s="25">
        <f t="shared" ref="Y44:AC44" si="7">Y45+Y46+Y47</f>
        <v>146.19999999999999</v>
      </c>
      <c r="Z44" s="25">
        <f>Z45+Z46+Z47</f>
        <v>0</v>
      </c>
      <c r="AA44" s="25">
        <f t="shared" si="7"/>
        <v>147.80000000000001</v>
      </c>
      <c r="AB44" s="25">
        <f>AB45+AB46+AB47</f>
        <v>0</v>
      </c>
      <c r="AC44" s="25">
        <f t="shared" si="7"/>
        <v>148.1</v>
      </c>
      <c r="AD44" s="25">
        <f>AD45+AD46+AD47</f>
        <v>0</v>
      </c>
      <c r="AE44" s="56"/>
      <c r="AF44" s="88"/>
      <c r="AG44" s="133"/>
      <c r="AH44" s="89"/>
      <c r="AI44" s="88"/>
      <c r="AJ44" s="90"/>
      <c r="AK44" s="90"/>
      <c r="AL44" s="13"/>
      <c r="AM44" s="13"/>
    </row>
    <row r="45" spans="2:39" ht="20.25" customHeight="1">
      <c r="B45" s="60" t="s">
        <v>32</v>
      </c>
      <c r="C45" s="67" t="s">
        <v>33</v>
      </c>
      <c r="D45" s="117">
        <v>759.5</v>
      </c>
      <c r="E45" s="117">
        <v>579.70000000000005</v>
      </c>
      <c r="F45" s="117">
        <v>336.9</v>
      </c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8"/>
      <c r="U45" s="107"/>
      <c r="V45" s="108"/>
      <c r="W45" s="103">
        <f t="shared" si="1"/>
        <v>58.1</v>
      </c>
      <c r="X45" s="103">
        <f t="shared" si="2"/>
        <v>-242.8</v>
      </c>
      <c r="Y45" s="27">
        <v>60</v>
      </c>
      <c r="Z45" s="27">
        <v>0</v>
      </c>
      <c r="AA45" s="27">
        <v>59.4</v>
      </c>
      <c r="AB45" s="27">
        <v>0</v>
      </c>
      <c r="AC45" s="27">
        <v>60.4</v>
      </c>
      <c r="AD45" s="27">
        <v>0</v>
      </c>
      <c r="AE45" s="18"/>
      <c r="AF45" s="38"/>
      <c r="AG45" s="134"/>
      <c r="AH45" s="91"/>
      <c r="AI45" s="92"/>
      <c r="AJ45" s="9"/>
      <c r="AK45" s="9"/>
    </row>
    <row r="46" spans="2:39" ht="21" customHeight="1">
      <c r="B46" s="60" t="s">
        <v>34</v>
      </c>
      <c r="C46" s="67" t="s">
        <v>35</v>
      </c>
      <c r="D46" s="117">
        <v>908</v>
      </c>
      <c r="E46" s="117">
        <v>651.70000000000005</v>
      </c>
      <c r="F46" s="117">
        <v>565.5</v>
      </c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8"/>
      <c r="U46" s="107"/>
      <c r="V46" s="108"/>
      <c r="W46" s="103">
        <f t="shared" si="1"/>
        <v>86.8</v>
      </c>
      <c r="X46" s="103">
        <f t="shared" si="2"/>
        <v>-86.2</v>
      </c>
      <c r="Y46" s="27">
        <v>84.2</v>
      </c>
      <c r="Z46" s="27">
        <v>0</v>
      </c>
      <c r="AA46" s="27">
        <v>86.4</v>
      </c>
      <c r="AB46" s="27">
        <v>0</v>
      </c>
      <c r="AC46" s="27">
        <v>85.7</v>
      </c>
      <c r="AD46" s="27">
        <v>0</v>
      </c>
      <c r="AE46" s="18"/>
      <c r="AF46" s="38"/>
      <c r="AG46" s="38"/>
      <c r="AH46" s="46"/>
      <c r="AI46" s="46"/>
      <c r="AJ46" s="9"/>
      <c r="AK46" s="9"/>
    </row>
    <row r="47" spans="2:39" ht="21" customHeight="1">
      <c r="B47" s="60" t="s">
        <v>68</v>
      </c>
      <c r="C47" s="67" t="s">
        <v>36</v>
      </c>
      <c r="D47" s="117">
        <v>24</v>
      </c>
      <c r="E47" s="117">
        <v>18</v>
      </c>
      <c r="F47" s="117">
        <v>12.8</v>
      </c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8"/>
      <c r="U47" s="107"/>
      <c r="V47" s="108"/>
      <c r="W47" s="103">
        <f t="shared" si="1"/>
        <v>71.099999999999994</v>
      </c>
      <c r="X47" s="103">
        <f t="shared" si="2"/>
        <v>-5.2</v>
      </c>
      <c r="Y47" s="27">
        <v>2</v>
      </c>
      <c r="Z47" s="27">
        <v>0</v>
      </c>
      <c r="AA47" s="27">
        <v>2</v>
      </c>
      <c r="AB47" s="27">
        <v>0</v>
      </c>
      <c r="AC47" s="27">
        <v>2</v>
      </c>
      <c r="AD47" s="27">
        <v>0</v>
      </c>
      <c r="AE47" s="18"/>
      <c r="AF47" s="38"/>
      <c r="AG47" s="38"/>
      <c r="AH47" s="46"/>
      <c r="AI47" s="93"/>
      <c r="AJ47" s="9"/>
      <c r="AK47" s="9"/>
    </row>
    <row r="48" spans="2:39" s="5" customFormat="1" ht="18" customHeight="1">
      <c r="B48" s="59" t="s">
        <v>37</v>
      </c>
      <c r="C48" s="67" t="s">
        <v>52</v>
      </c>
      <c r="D48" s="118">
        <v>36</v>
      </c>
      <c r="E48" s="118">
        <v>27</v>
      </c>
      <c r="F48" s="118">
        <v>16.5</v>
      </c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8"/>
      <c r="U48" s="107"/>
      <c r="V48" s="108"/>
      <c r="W48" s="103">
        <f t="shared" si="1"/>
        <v>61.1</v>
      </c>
      <c r="X48" s="103">
        <f t="shared" si="2"/>
        <v>-10.5</v>
      </c>
      <c r="Y48" s="27">
        <v>3</v>
      </c>
      <c r="Z48" s="27">
        <v>0</v>
      </c>
      <c r="AA48" s="27">
        <v>3</v>
      </c>
      <c r="AB48" s="27">
        <v>0</v>
      </c>
      <c r="AC48" s="27">
        <v>3</v>
      </c>
      <c r="AD48" s="27">
        <v>0</v>
      </c>
      <c r="AE48" s="39"/>
      <c r="AF48" s="94"/>
      <c r="AG48" s="94"/>
      <c r="AH48" s="95"/>
      <c r="AI48" s="96"/>
      <c r="AJ48" s="21"/>
      <c r="AK48" s="21"/>
    </row>
    <row r="49" spans="2:37" s="5" customFormat="1" ht="20.25">
      <c r="B49" s="59" t="s">
        <v>38</v>
      </c>
      <c r="C49" s="67" t="s">
        <v>55</v>
      </c>
      <c r="D49" s="118">
        <v>24</v>
      </c>
      <c r="E49" s="118">
        <v>18</v>
      </c>
      <c r="F49" s="118">
        <v>5.6</v>
      </c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107"/>
      <c r="V49" s="108"/>
      <c r="W49" s="103" t="s">
        <v>138</v>
      </c>
      <c r="X49" s="103">
        <f t="shared" si="2"/>
        <v>-12.4</v>
      </c>
      <c r="Y49" s="27">
        <v>2</v>
      </c>
      <c r="Z49" s="27">
        <v>0</v>
      </c>
      <c r="AA49" s="27">
        <v>2</v>
      </c>
      <c r="AB49" s="27">
        <v>0</v>
      </c>
      <c r="AC49" s="27">
        <v>2</v>
      </c>
      <c r="AD49" s="27">
        <v>0</v>
      </c>
      <c r="AE49" s="39"/>
      <c r="AF49" s="94"/>
      <c r="AG49" s="94"/>
      <c r="AH49" s="95"/>
      <c r="AI49" s="96"/>
      <c r="AJ49" s="21"/>
      <c r="AK49" s="21"/>
    </row>
    <row r="50" spans="2:37" s="5" customFormat="1" ht="20.25">
      <c r="B50" s="59" t="s">
        <v>42</v>
      </c>
      <c r="C50" s="67" t="s">
        <v>56</v>
      </c>
      <c r="D50" s="118">
        <v>36</v>
      </c>
      <c r="E50" s="118">
        <v>27</v>
      </c>
      <c r="F50" s="118">
        <v>14.4</v>
      </c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8"/>
      <c r="U50" s="107"/>
      <c r="V50" s="108"/>
      <c r="W50" s="103">
        <f t="shared" si="1"/>
        <v>53.3</v>
      </c>
      <c r="X50" s="103">
        <f t="shared" si="2"/>
        <v>-12.6</v>
      </c>
      <c r="Y50" s="27">
        <v>3</v>
      </c>
      <c r="Z50" s="27">
        <v>0</v>
      </c>
      <c r="AA50" s="27">
        <v>3</v>
      </c>
      <c r="AB50" s="27">
        <v>0</v>
      </c>
      <c r="AC50" s="27">
        <v>3</v>
      </c>
      <c r="AD50" s="27">
        <v>0</v>
      </c>
      <c r="AE50" s="76"/>
      <c r="AF50" s="97"/>
      <c r="AG50" s="94"/>
      <c r="AH50" s="95"/>
      <c r="AI50" s="96"/>
      <c r="AJ50" s="21"/>
      <c r="AK50" s="21"/>
    </row>
    <row r="51" spans="2:37" s="14" customFormat="1" ht="20.25">
      <c r="B51" s="59" t="s">
        <v>43</v>
      </c>
      <c r="C51" s="68" t="s">
        <v>39</v>
      </c>
      <c r="D51" s="119">
        <v>715.8</v>
      </c>
      <c r="E51" s="119">
        <v>585.6</v>
      </c>
      <c r="F51" s="119">
        <v>413.4</v>
      </c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9"/>
      <c r="U51" s="106"/>
      <c r="V51" s="109"/>
      <c r="W51" s="103">
        <f t="shared" si="1"/>
        <v>70.599999999999994</v>
      </c>
      <c r="X51" s="103">
        <f t="shared" si="2"/>
        <v>-172.2</v>
      </c>
      <c r="Y51" s="25">
        <f>SUM(Y52:Y60)</f>
        <v>43.4</v>
      </c>
      <c r="Z51" s="25">
        <f>Z52+Z53+Z54+Z55+Z56+Z57+Z58+Z59+Z60</f>
        <v>0</v>
      </c>
      <c r="AA51" s="25">
        <f>SUM(AA52:AA60)</f>
        <v>43.4</v>
      </c>
      <c r="AB51" s="25">
        <f>AB52+AB53+AB54+AB55+AB56+AB57+AB58+AB59+AB60</f>
        <v>0</v>
      </c>
      <c r="AC51" s="25">
        <f>SUM(AC52:AC60)</f>
        <v>43.4</v>
      </c>
      <c r="AD51" s="25">
        <f>AD52+AD53+AD54+AD55+AD56+AD57+AD58+AD59+AD60</f>
        <v>0</v>
      </c>
      <c r="AE51" s="56"/>
      <c r="AF51" s="88"/>
      <c r="AG51" s="94"/>
      <c r="AH51" s="95"/>
      <c r="AI51" s="96"/>
      <c r="AJ51" s="98"/>
      <c r="AK51" s="98"/>
    </row>
    <row r="52" spans="2:37" ht="21.75" customHeight="1">
      <c r="B52" s="69" t="s">
        <v>99</v>
      </c>
      <c r="C52" s="67" t="s">
        <v>40</v>
      </c>
      <c r="D52" s="117">
        <v>2.4</v>
      </c>
      <c r="E52" s="117">
        <v>1.8</v>
      </c>
      <c r="F52" s="117">
        <v>4.0999999999999996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7"/>
      <c r="V52" s="108"/>
      <c r="W52" s="103" t="s">
        <v>136</v>
      </c>
      <c r="X52" s="103">
        <f t="shared" si="2"/>
        <v>2.2999999999999998</v>
      </c>
      <c r="Y52" s="27">
        <v>0.2</v>
      </c>
      <c r="Z52" s="27">
        <v>0</v>
      </c>
      <c r="AA52" s="27">
        <v>0.2</v>
      </c>
      <c r="AB52" s="27">
        <v>0</v>
      </c>
      <c r="AC52" s="27">
        <v>0.2</v>
      </c>
      <c r="AD52" s="27">
        <v>0</v>
      </c>
      <c r="AE52" s="18"/>
      <c r="AF52" s="38"/>
      <c r="AG52" s="38"/>
      <c r="AH52" s="46"/>
      <c r="AI52" s="93"/>
      <c r="AJ52" s="9"/>
      <c r="AK52" s="9"/>
    </row>
    <row r="53" spans="2:37" ht="22.5" customHeight="1">
      <c r="B53" s="60" t="s">
        <v>100</v>
      </c>
      <c r="C53" s="67" t="s">
        <v>66</v>
      </c>
      <c r="D53" s="117">
        <v>36</v>
      </c>
      <c r="E53" s="117">
        <v>27</v>
      </c>
      <c r="F53" s="117">
        <v>31.9</v>
      </c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3">
        <f t="shared" si="1"/>
        <v>118.1</v>
      </c>
      <c r="X53" s="103">
        <f t="shared" si="2"/>
        <v>4.9000000000000004</v>
      </c>
      <c r="Y53" s="27">
        <v>3</v>
      </c>
      <c r="Z53" s="27">
        <v>0</v>
      </c>
      <c r="AA53" s="27">
        <v>3</v>
      </c>
      <c r="AB53" s="27">
        <v>0</v>
      </c>
      <c r="AC53" s="27">
        <v>3</v>
      </c>
      <c r="AD53" s="27">
        <v>0</v>
      </c>
      <c r="AE53" s="18"/>
      <c r="AF53" s="38"/>
      <c r="AG53" s="135"/>
      <c r="AH53" s="137"/>
      <c r="AI53" s="124"/>
      <c r="AJ53" s="9"/>
      <c r="AK53" s="9"/>
    </row>
    <row r="54" spans="2:37" ht="21.75" customHeight="1">
      <c r="B54" s="60" t="s">
        <v>101</v>
      </c>
      <c r="C54" s="67" t="s">
        <v>60</v>
      </c>
      <c r="D54" s="117">
        <v>265.2</v>
      </c>
      <c r="E54" s="117">
        <v>204.9</v>
      </c>
      <c r="F54" s="117">
        <v>156.1</v>
      </c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3">
        <f t="shared" si="1"/>
        <v>76.2</v>
      </c>
      <c r="X54" s="103">
        <f t="shared" si="2"/>
        <v>-48.8</v>
      </c>
      <c r="Y54" s="27">
        <v>20.100000000000001</v>
      </c>
      <c r="Z54" s="27">
        <v>0</v>
      </c>
      <c r="AA54" s="27">
        <v>20.100000000000001</v>
      </c>
      <c r="AB54" s="27">
        <v>0</v>
      </c>
      <c r="AC54" s="27">
        <v>20.100000000000001</v>
      </c>
      <c r="AD54" s="27">
        <v>0</v>
      </c>
      <c r="AE54" s="18"/>
      <c r="AF54" s="38"/>
      <c r="AG54" s="136"/>
      <c r="AH54" s="138"/>
      <c r="AI54" s="125"/>
      <c r="AJ54" s="9"/>
      <c r="AK54" s="9"/>
    </row>
    <row r="55" spans="2:37" ht="21.75" hidden="1" customHeight="1">
      <c r="B55" s="60" t="s">
        <v>102</v>
      </c>
      <c r="C55" s="67" t="s">
        <v>70</v>
      </c>
      <c r="D55" s="117">
        <v>0</v>
      </c>
      <c r="E55" s="117">
        <v>0</v>
      </c>
      <c r="F55" s="117">
        <v>0</v>
      </c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3" t="e">
        <f t="shared" si="1"/>
        <v>#DIV/0!</v>
      </c>
      <c r="X55" s="103">
        <f t="shared" si="2"/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18"/>
      <c r="AF55" s="38"/>
      <c r="AG55" s="99"/>
      <c r="AH55" s="100"/>
      <c r="AI55" s="101"/>
      <c r="AJ55" s="9"/>
      <c r="AK55" s="9"/>
    </row>
    <row r="56" spans="2:37" ht="22.5" customHeight="1">
      <c r="B56" s="60" t="s">
        <v>102</v>
      </c>
      <c r="C56" s="67" t="s">
        <v>65</v>
      </c>
      <c r="D56" s="117">
        <v>67.2</v>
      </c>
      <c r="E56" s="117">
        <v>50.4</v>
      </c>
      <c r="F56" s="117">
        <v>45.9</v>
      </c>
      <c r="G56" s="108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03">
        <f t="shared" si="1"/>
        <v>91.1</v>
      </c>
      <c r="X56" s="103">
        <f t="shared" si="2"/>
        <v>-4.5</v>
      </c>
      <c r="Y56" s="26">
        <v>5.6</v>
      </c>
      <c r="Z56" s="26">
        <v>0</v>
      </c>
      <c r="AA56" s="26">
        <v>5.6</v>
      </c>
      <c r="AB56" s="26">
        <v>0</v>
      </c>
      <c r="AC56" s="26">
        <v>5.6</v>
      </c>
      <c r="AD56" s="26">
        <v>0</v>
      </c>
      <c r="AE56" s="18"/>
      <c r="AF56" s="38"/>
      <c r="AG56" s="44"/>
      <c r="AH56" s="46"/>
      <c r="AI56" s="93"/>
      <c r="AJ56" s="9"/>
      <c r="AK56" s="9"/>
    </row>
    <row r="57" spans="2:37" ht="23.25" customHeight="1">
      <c r="B57" s="60" t="s">
        <v>103</v>
      </c>
      <c r="C57" s="67" t="s">
        <v>53</v>
      </c>
      <c r="D57" s="117">
        <v>21.6</v>
      </c>
      <c r="E57" s="117">
        <v>16.2</v>
      </c>
      <c r="F57" s="117">
        <v>14.4</v>
      </c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3">
        <f t="shared" si="1"/>
        <v>88.9</v>
      </c>
      <c r="X57" s="103">
        <f t="shared" si="2"/>
        <v>-1.8</v>
      </c>
      <c r="Y57" s="27">
        <v>1.8</v>
      </c>
      <c r="Z57" s="27">
        <v>0</v>
      </c>
      <c r="AA57" s="27">
        <v>1.8</v>
      </c>
      <c r="AB57" s="27">
        <v>0</v>
      </c>
      <c r="AC57" s="27">
        <v>1.8</v>
      </c>
      <c r="AD57" s="27">
        <v>0</v>
      </c>
      <c r="AE57" s="18"/>
      <c r="AF57" s="38"/>
      <c r="AG57" s="38"/>
      <c r="AH57" s="46"/>
      <c r="AI57" s="93"/>
      <c r="AJ57" s="9"/>
      <c r="AK57" s="9"/>
    </row>
    <row r="58" spans="2:37" ht="19.5" customHeight="1">
      <c r="B58" s="60" t="s">
        <v>104</v>
      </c>
      <c r="C58" s="67" t="s">
        <v>54</v>
      </c>
      <c r="D58" s="117">
        <v>25.2</v>
      </c>
      <c r="E58" s="117">
        <v>18.600000000000001</v>
      </c>
      <c r="F58" s="117">
        <v>16.600000000000001</v>
      </c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3">
        <f t="shared" si="1"/>
        <v>89.2</v>
      </c>
      <c r="X58" s="103">
        <f t="shared" si="2"/>
        <v>-2</v>
      </c>
      <c r="Y58" s="27">
        <v>2.2000000000000002</v>
      </c>
      <c r="Z58" s="27">
        <v>0</v>
      </c>
      <c r="AA58" s="27">
        <v>2.2000000000000002</v>
      </c>
      <c r="AB58" s="27">
        <v>0</v>
      </c>
      <c r="AC58" s="27">
        <v>2.2000000000000002</v>
      </c>
      <c r="AD58" s="27">
        <v>0</v>
      </c>
      <c r="AE58" s="18"/>
      <c r="AF58" s="38"/>
      <c r="AG58" s="9"/>
      <c r="AH58" s="9"/>
      <c r="AI58" s="9"/>
      <c r="AJ58" s="9"/>
      <c r="AK58" s="9"/>
    </row>
    <row r="59" spans="2:37" ht="26.25" hidden="1" customHeight="1">
      <c r="B59" s="60" t="s">
        <v>106</v>
      </c>
      <c r="C59" s="67" t="s">
        <v>71</v>
      </c>
      <c r="D59" s="117">
        <v>0</v>
      </c>
      <c r="E59" s="117">
        <v>0</v>
      </c>
      <c r="F59" s="117">
        <v>0</v>
      </c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3" t="e">
        <f t="shared" si="1"/>
        <v>#DIV/0!</v>
      </c>
      <c r="X59" s="103">
        <f t="shared" si="2"/>
        <v>0</v>
      </c>
      <c r="Y59" s="27">
        <v>0</v>
      </c>
      <c r="Z59" s="27">
        <v>0</v>
      </c>
      <c r="AA59" s="27">
        <v>0</v>
      </c>
      <c r="AB59" s="27">
        <v>0</v>
      </c>
      <c r="AC59" s="27">
        <v>0</v>
      </c>
      <c r="AD59" s="27">
        <v>0</v>
      </c>
      <c r="AE59" s="18"/>
      <c r="AF59" s="38"/>
      <c r="AG59" s="81"/>
      <c r="AH59" s="80"/>
      <c r="AI59" s="9"/>
      <c r="AJ59" s="9"/>
      <c r="AK59" s="9"/>
    </row>
    <row r="60" spans="2:37" ht="24" customHeight="1">
      <c r="B60" s="60" t="s">
        <v>105</v>
      </c>
      <c r="C60" s="67" t="s">
        <v>41</v>
      </c>
      <c r="D60" s="117">
        <v>298.2</v>
      </c>
      <c r="E60" s="117">
        <v>266.7</v>
      </c>
      <c r="F60" s="117">
        <v>144.4</v>
      </c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3">
        <f t="shared" si="1"/>
        <v>54.1</v>
      </c>
      <c r="X60" s="103">
        <f t="shared" si="2"/>
        <v>-122.3</v>
      </c>
      <c r="Y60" s="27">
        <v>10.5</v>
      </c>
      <c r="Z60" s="27">
        <v>0</v>
      </c>
      <c r="AA60" s="27">
        <v>10.5</v>
      </c>
      <c r="AB60" s="27">
        <v>0</v>
      </c>
      <c r="AC60" s="27">
        <v>10.5</v>
      </c>
      <c r="AD60" s="27">
        <v>0</v>
      </c>
      <c r="AE60" s="18"/>
      <c r="AF60" s="38"/>
      <c r="AG60" s="52"/>
      <c r="AH60" s="44"/>
      <c r="AI60" s="9"/>
      <c r="AJ60" s="9"/>
      <c r="AK60" s="9"/>
    </row>
    <row r="61" spans="2:37" ht="24.75" customHeight="1">
      <c r="B61" s="59" t="s">
        <v>57</v>
      </c>
      <c r="C61" s="67" t="s">
        <v>130</v>
      </c>
      <c r="D61" s="117">
        <v>1633.1</v>
      </c>
      <c r="E61" s="117">
        <v>1287.5</v>
      </c>
      <c r="F61" s="117">
        <v>662.5</v>
      </c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3">
        <f t="shared" si="1"/>
        <v>51.5</v>
      </c>
      <c r="X61" s="103">
        <f t="shared" si="2"/>
        <v>-625</v>
      </c>
      <c r="Y61" s="27">
        <v>337.4</v>
      </c>
      <c r="Z61" s="27">
        <v>0</v>
      </c>
      <c r="AA61" s="27">
        <v>4.0999999999999996</v>
      </c>
      <c r="AB61" s="27">
        <v>0</v>
      </c>
      <c r="AC61" s="27">
        <v>4.0999999999999996</v>
      </c>
      <c r="AD61" s="27">
        <v>0</v>
      </c>
      <c r="AE61" s="18"/>
      <c r="AF61" s="18"/>
      <c r="AG61" s="52"/>
      <c r="AH61" s="44"/>
    </row>
    <row r="62" spans="2:37" s="5" customFormat="1" ht="27.75" customHeight="1">
      <c r="B62" s="65" t="s">
        <v>58</v>
      </c>
      <c r="C62" s="67" t="s">
        <v>115</v>
      </c>
      <c r="D62" s="118">
        <v>586</v>
      </c>
      <c r="E62" s="118">
        <v>439.4</v>
      </c>
      <c r="F62" s="118">
        <v>1661.3</v>
      </c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8"/>
      <c r="U62" s="107"/>
      <c r="V62" s="108"/>
      <c r="W62" s="103" t="s">
        <v>137</v>
      </c>
      <c r="X62" s="103">
        <f t="shared" si="2"/>
        <v>1221.9000000000001</v>
      </c>
      <c r="Y62" s="27">
        <v>48.8</v>
      </c>
      <c r="Z62" s="27">
        <v>0</v>
      </c>
      <c r="AA62" s="27">
        <v>48.9</v>
      </c>
      <c r="AB62" s="27">
        <v>0</v>
      </c>
      <c r="AC62" s="27">
        <v>48.9</v>
      </c>
      <c r="AD62" s="27">
        <v>0</v>
      </c>
      <c r="AE62" s="39"/>
      <c r="AF62" s="39"/>
      <c r="AG62" s="72"/>
      <c r="AH62" s="47"/>
      <c r="AI62" s="8"/>
    </row>
    <row r="63" spans="2:37" ht="18" hidden="1" customHeight="1">
      <c r="B63" s="62" t="s">
        <v>59</v>
      </c>
      <c r="C63" s="67" t="s">
        <v>61</v>
      </c>
      <c r="D63" s="117">
        <v>0</v>
      </c>
      <c r="E63" s="117">
        <v>0</v>
      </c>
      <c r="F63" s="11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8"/>
      <c r="U63" s="107"/>
      <c r="V63" s="107"/>
      <c r="W63" s="103" t="e">
        <f t="shared" si="1"/>
        <v>#DIV/0!</v>
      </c>
      <c r="X63" s="103">
        <f t="shared" si="2"/>
        <v>0</v>
      </c>
      <c r="Y63" s="27">
        <v>0</v>
      </c>
      <c r="Z63" s="25"/>
      <c r="AA63" s="27">
        <v>0</v>
      </c>
      <c r="AB63" s="27"/>
      <c r="AC63" s="27">
        <v>0</v>
      </c>
      <c r="AD63" s="27"/>
      <c r="AE63" s="18"/>
      <c r="AF63" s="18"/>
      <c r="AG63" s="9"/>
      <c r="AH63" s="9"/>
    </row>
    <row r="64" spans="2:37" ht="38.25" customHeight="1">
      <c r="B64" s="70" t="s">
        <v>59</v>
      </c>
      <c r="C64" s="67" t="s">
        <v>116</v>
      </c>
      <c r="D64" s="117">
        <v>24.2</v>
      </c>
      <c r="E64" s="117">
        <v>18</v>
      </c>
      <c r="F64" s="117">
        <v>0</v>
      </c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8"/>
      <c r="U64" s="107"/>
      <c r="V64" s="107"/>
      <c r="W64" s="103">
        <f t="shared" si="1"/>
        <v>0</v>
      </c>
      <c r="X64" s="103">
        <f t="shared" si="2"/>
        <v>-18</v>
      </c>
      <c r="Y64" s="27">
        <v>2</v>
      </c>
      <c r="Z64" s="25">
        <v>0</v>
      </c>
      <c r="AA64" s="27">
        <v>2.1</v>
      </c>
      <c r="AB64" s="27">
        <v>0</v>
      </c>
      <c r="AC64" s="27">
        <v>2.1</v>
      </c>
      <c r="AD64" s="27">
        <v>0</v>
      </c>
      <c r="AE64" s="18"/>
      <c r="AF64" s="18"/>
      <c r="AG64" s="9"/>
      <c r="AH64" s="9"/>
    </row>
    <row r="65" spans="2:34" ht="38.25" customHeight="1">
      <c r="B65" s="70" t="s">
        <v>125</v>
      </c>
      <c r="C65" s="67" t="s">
        <v>126</v>
      </c>
      <c r="D65" s="117">
        <v>1000</v>
      </c>
      <c r="E65" s="117">
        <v>550</v>
      </c>
      <c r="F65" s="117">
        <v>0</v>
      </c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8"/>
      <c r="U65" s="107"/>
      <c r="V65" s="107"/>
      <c r="W65" s="103">
        <f t="shared" si="1"/>
        <v>0</v>
      </c>
      <c r="X65" s="103">
        <f t="shared" si="2"/>
        <v>-550</v>
      </c>
      <c r="Y65" s="27">
        <v>150</v>
      </c>
      <c r="Z65" s="25">
        <v>0</v>
      </c>
      <c r="AA65" s="27">
        <v>150</v>
      </c>
      <c r="AB65" s="27">
        <v>0</v>
      </c>
      <c r="AC65" s="27">
        <v>150</v>
      </c>
      <c r="AD65" s="27">
        <v>0</v>
      </c>
      <c r="AE65" s="18"/>
      <c r="AF65" s="18"/>
      <c r="AG65" s="9"/>
      <c r="AH65" s="9"/>
    </row>
    <row r="66" spans="2:34" s="50" customFormat="1" ht="25.5" customHeight="1">
      <c r="B66" s="70" t="s">
        <v>45</v>
      </c>
      <c r="C66" s="68" t="s">
        <v>74</v>
      </c>
      <c r="D66" s="107">
        <v>0</v>
      </c>
      <c r="E66" s="107">
        <v>0</v>
      </c>
      <c r="F66" s="106">
        <v>778.2</v>
      </c>
      <c r="G66" s="111"/>
      <c r="H66" s="112"/>
      <c r="I66" s="111"/>
      <c r="J66" s="112"/>
      <c r="K66" s="111"/>
      <c r="L66" s="112"/>
      <c r="M66" s="111"/>
      <c r="N66" s="112"/>
      <c r="O66" s="111"/>
      <c r="P66" s="112"/>
      <c r="Q66" s="111"/>
      <c r="R66" s="112"/>
      <c r="S66" s="111"/>
      <c r="T66" s="113"/>
      <c r="U66" s="111"/>
      <c r="V66" s="112"/>
      <c r="W66" s="103"/>
      <c r="X66" s="102">
        <f t="shared" si="2"/>
        <v>778.2</v>
      </c>
      <c r="Y66" s="26">
        <f t="shared" ref="Y66:AD66" si="8">Y8-Y28</f>
        <v>0</v>
      </c>
      <c r="Z66" s="28">
        <f t="shared" si="8"/>
        <v>0</v>
      </c>
      <c r="AA66" s="26">
        <f t="shared" si="8"/>
        <v>0</v>
      </c>
      <c r="AB66" s="26">
        <f t="shared" si="8"/>
        <v>0</v>
      </c>
      <c r="AC66" s="26">
        <f t="shared" si="8"/>
        <v>0</v>
      </c>
      <c r="AD66" s="26">
        <f t="shared" si="8"/>
        <v>0</v>
      </c>
      <c r="AE66" s="71"/>
      <c r="AF66" s="71"/>
      <c r="AG66" s="51"/>
      <c r="AH66" s="51"/>
    </row>
    <row r="67" spans="2:34" s="6" customFormat="1" ht="23.25" customHeight="1">
      <c r="B67" s="59">
        <v>4</v>
      </c>
      <c r="C67" s="59" t="s">
        <v>76</v>
      </c>
      <c r="D67" s="107">
        <v>0</v>
      </c>
      <c r="E67" s="107">
        <v>0</v>
      </c>
      <c r="F67" s="107">
        <v>1814.7</v>
      </c>
      <c r="G67" s="103"/>
      <c r="H67" s="103"/>
      <c r="I67" s="103"/>
      <c r="J67" s="103"/>
      <c r="K67" s="103"/>
      <c r="L67" s="103"/>
      <c r="M67" s="114"/>
      <c r="N67" s="114"/>
      <c r="O67" s="114"/>
      <c r="P67" s="114"/>
      <c r="Q67" s="114"/>
      <c r="R67" s="115"/>
      <c r="S67" s="114"/>
      <c r="T67" s="114"/>
      <c r="U67" s="114"/>
      <c r="V67" s="114"/>
      <c r="W67" s="103"/>
      <c r="X67" s="103">
        <f t="shared" si="2"/>
        <v>1814.7</v>
      </c>
      <c r="Y67" s="29">
        <f t="shared" ref="Y67:AD67" si="9">Y68+Y69+Y71</f>
        <v>0</v>
      </c>
      <c r="Z67" s="29">
        <f t="shared" si="9"/>
        <v>0</v>
      </c>
      <c r="AA67" s="29">
        <f t="shared" si="9"/>
        <v>0</v>
      </c>
      <c r="AB67" s="29">
        <f t="shared" si="9"/>
        <v>0</v>
      </c>
      <c r="AC67" s="29">
        <f t="shared" si="9"/>
        <v>0</v>
      </c>
      <c r="AD67" s="29">
        <f t="shared" si="9"/>
        <v>0</v>
      </c>
      <c r="AG67" s="45"/>
      <c r="AH67" s="45"/>
    </row>
    <row r="68" spans="2:34" s="6" customFormat="1" ht="19.5" customHeight="1">
      <c r="B68" s="62" t="s">
        <v>46</v>
      </c>
      <c r="C68" s="60" t="s">
        <v>50</v>
      </c>
      <c r="D68" s="107">
        <v>0</v>
      </c>
      <c r="E68" s="107">
        <v>0</v>
      </c>
      <c r="F68" s="107">
        <v>1676.6</v>
      </c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4"/>
      <c r="S68" s="103"/>
      <c r="T68" s="103"/>
      <c r="U68" s="103"/>
      <c r="V68" s="103"/>
      <c r="W68" s="103"/>
      <c r="X68" s="103">
        <f t="shared" si="2"/>
        <v>1676.6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G68" s="45"/>
      <c r="AH68" s="45"/>
    </row>
    <row r="69" spans="2:34" s="6" customFormat="1" ht="20.25">
      <c r="B69" s="62" t="s">
        <v>47</v>
      </c>
      <c r="C69" s="60" t="s">
        <v>78</v>
      </c>
      <c r="D69" s="107">
        <v>0</v>
      </c>
      <c r="E69" s="107">
        <v>0</v>
      </c>
      <c r="F69" s="107">
        <v>75.5</v>
      </c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4"/>
      <c r="S69" s="103"/>
      <c r="T69" s="103"/>
      <c r="U69" s="103"/>
      <c r="V69" s="103"/>
      <c r="W69" s="103"/>
      <c r="X69" s="103">
        <f t="shared" si="2"/>
        <v>75.5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G69" s="45"/>
      <c r="AH69" s="45"/>
    </row>
    <row r="70" spans="2:34" s="6" customFormat="1" ht="18.75" hidden="1" customHeight="1">
      <c r="B70" s="62" t="s">
        <v>48</v>
      </c>
      <c r="C70" s="60" t="s">
        <v>72</v>
      </c>
      <c r="D70" s="107">
        <v>0</v>
      </c>
      <c r="E70" s="107">
        <v>0</v>
      </c>
      <c r="F70" s="107">
        <v>0</v>
      </c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4"/>
      <c r="S70" s="103"/>
      <c r="T70" s="103"/>
      <c r="U70" s="103"/>
      <c r="V70" s="103"/>
      <c r="W70" s="103"/>
      <c r="X70" s="103">
        <f t="shared" si="2"/>
        <v>0</v>
      </c>
      <c r="Y70" s="30"/>
      <c r="Z70" s="30"/>
      <c r="AA70" s="30"/>
      <c r="AB70" s="30"/>
      <c r="AC70" s="30"/>
      <c r="AD70" s="30"/>
      <c r="AG70" s="45"/>
      <c r="AH70" s="45"/>
    </row>
    <row r="71" spans="2:34" s="5" customFormat="1" ht="20.25">
      <c r="B71" s="62" t="s">
        <v>48</v>
      </c>
      <c r="C71" s="67" t="s">
        <v>77</v>
      </c>
      <c r="D71" s="118">
        <v>0</v>
      </c>
      <c r="E71" s="118">
        <v>0</v>
      </c>
      <c r="F71" s="118">
        <v>62.6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8"/>
      <c r="S71" s="107"/>
      <c r="T71" s="107"/>
      <c r="U71" s="107"/>
      <c r="V71" s="107"/>
      <c r="W71" s="103"/>
      <c r="X71" s="103">
        <f t="shared" si="2"/>
        <v>62.6</v>
      </c>
      <c r="Y71" s="31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G71" s="21"/>
      <c r="AH71" s="21"/>
    </row>
    <row r="72" spans="2:34" s="5" customFormat="1">
      <c r="B72" s="32"/>
      <c r="C72" s="33"/>
      <c r="D72" s="34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G72" s="21"/>
      <c r="AH72" s="21"/>
    </row>
    <row r="73" spans="2:34" ht="36.75" customHeight="1">
      <c r="B73" s="120"/>
      <c r="C73" s="120"/>
      <c r="D73" s="120"/>
      <c r="E73" s="120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G73" s="10"/>
      <c r="AH73" s="9"/>
    </row>
    <row r="74" spans="2:34">
      <c r="B74" s="17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7"/>
      <c r="N74" s="3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G74" s="9"/>
      <c r="AH74" s="9"/>
    </row>
    <row r="75" spans="2:34" ht="18.75" hidden="1" customHeight="1">
      <c r="B75" s="17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79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G75" s="9"/>
      <c r="AH75" s="9"/>
    </row>
    <row r="76" spans="2:34" ht="45.75" customHeight="1">
      <c r="B76" s="122"/>
      <c r="C76" s="122"/>
      <c r="D76" s="5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G76" s="9"/>
      <c r="AH76" s="9"/>
    </row>
    <row r="77" spans="2:34">
      <c r="B77" s="18"/>
      <c r="C77" s="1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18"/>
      <c r="P77" s="18"/>
      <c r="Q77" s="39"/>
      <c r="R77" s="39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</row>
    <row r="78" spans="2:34">
      <c r="B78" s="40"/>
      <c r="C78" s="41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0"/>
      <c r="P78" s="40"/>
      <c r="Q78" s="43"/>
      <c r="R78" s="39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2:34">
      <c r="B79" s="40"/>
      <c r="C79" s="40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0"/>
      <c r="P79" s="40"/>
      <c r="Q79" s="43"/>
      <c r="R79" s="39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2:34">
      <c r="C80" s="18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Q80" s="5"/>
      <c r="R80" s="39"/>
      <c r="Y80" s="18"/>
      <c r="Z80" s="18"/>
    </row>
    <row r="81" spans="3:18">
      <c r="C81" s="7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Q81" s="5"/>
      <c r="R81" s="39"/>
    </row>
    <row r="82" spans="3:18">
      <c r="C82" s="7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Q82" s="5"/>
      <c r="R82" s="39"/>
    </row>
    <row r="83" spans="3:18">
      <c r="C83" s="7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Q83" s="5"/>
      <c r="R83" s="39"/>
    </row>
    <row r="84" spans="3:18">
      <c r="C84" s="7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Q84" s="5"/>
      <c r="R84" s="39"/>
    </row>
    <row r="85" spans="3:18">
      <c r="C85" s="7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Q85" s="5"/>
      <c r="R85" s="39"/>
    </row>
    <row r="86" spans="3:18">
      <c r="C86" s="7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Q86" s="5"/>
      <c r="R86" s="39"/>
    </row>
    <row r="87" spans="3:18">
      <c r="C87" s="7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Q87" s="5"/>
      <c r="R87" s="39"/>
    </row>
    <row r="88" spans="3:18">
      <c r="C88" s="7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Q88" s="5"/>
      <c r="R88" s="39"/>
    </row>
    <row r="89" spans="3:18">
      <c r="C89" s="7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Q89" s="5"/>
      <c r="R89" s="39"/>
    </row>
    <row r="90" spans="3:18">
      <c r="C90" s="7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Q90" s="5"/>
      <c r="R90" s="39"/>
    </row>
    <row r="91" spans="3:18">
      <c r="C91" s="7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Q91" s="5"/>
      <c r="R91" s="39"/>
    </row>
    <row r="92" spans="3:18">
      <c r="C92" s="7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Q92" s="5"/>
      <c r="R92" s="39"/>
    </row>
    <row r="93" spans="3:18">
      <c r="C93" s="7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Q93" s="5"/>
      <c r="R93" s="39"/>
    </row>
    <row r="94" spans="3:18">
      <c r="C94" s="7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Q94" s="5"/>
      <c r="R94" s="39"/>
    </row>
    <row r="95" spans="3:18">
      <c r="C95" s="7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Q95" s="5"/>
      <c r="R95" s="39"/>
    </row>
    <row r="96" spans="3:18">
      <c r="C96" s="7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Q96" s="5"/>
      <c r="R96" s="39"/>
    </row>
    <row r="97" spans="3:30">
      <c r="C97" s="7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Q97" s="5"/>
      <c r="R97" s="39"/>
    </row>
    <row r="98" spans="3:30">
      <c r="C98" s="7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Q98" s="5"/>
      <c r="R98" s="39"/>
    </row>
    <row r="99" spans="3:30">
      <c r="C99" s="7"/>
      <c r="D99" s="10"/>
      <c r="E99" s="20">
        <f>(E29-(E29*0.195))*0.0025</f>
        <v>31.68</v>
      </c>
      <c r="F99" s="20"/>
      <c r="G99" s="20"/>
      <c r="H99" s="20"/>
      <c r="I99" s="20">
        <f>(I29-(I29*0.195))*0.0025</f>
        <v>0</v>
      </c>
      <c r="J99" s="20"/>
      <c r="K99" s="20">
        <f>(K29-(K29*0.195))*0.0025</f>
        <v>0</v>
      </c>
      <c r="L99" s="20"/>
      <c r="M99" s="20">
        <f>(M29-(M29*0.195))*0.0025</f>
        <v>0</v>
      </c>
      <c r="N99" s="20"/>
      <c r="O99" s="20">
        <f>(O29-(O29*0.195))*0.0025</f>
        <v>0</v>
      </c>
      <c r="P99" s="20"/>
      <c r="Q99" s="20">
        <f>(Q29-(Q29*0.195))*0.0025</f>
        <v>0</v>
      </c>
      <c r="R99" s="46"/>
      <c r="S99" s="20">
        <f>(S29-(S29*0.195))*0.0025</f>
        <v>0</v>
      </c>
      <c r="T99" s="20"/>
      <c r="U99" s="20">
        <f>(U29-(U29*0.195))*0.0025</f>
        <v>0</v>
      </c>
      <c r="V99" s="20"/>
      <c r="W99" s="20">
        <f>(W29-(W29*0.195))*0.0025</f>
        <v>0.2</v>
      </c>
      <c r="X99" s="20"/>
      <c r="Y99" s="20">
        <f>(Y29-(Y29*0.195))*0.0025</f>
        <v>3.58</v>
      </c>
      <c r="Z99" s="20"/>
      <c r="AA99" s="20">
        <f>(AA29-(AA29*0.195))*0.0025</f>
        <v>3.6</v>
      </c>
      <c r="AB99" s="20"/>
      <c r="AC99" s="20">
        <f>(AC29-(AC29*0.195))*0.0025</f>
        <v>3.6</v>
      </c>
      <c r="AD99" s="20"/>
    </row>
    <row r="100" spans="3:30">
      <c r="D100" s="9"/>
      <c r="E100" s="20">
        <f>E49*0.003</f>
        <v>0.05</v>
      </c>
      <c r="F100" s="20"/>
      <c r="G100" s="20"/>
      <c r="H100" s="20"/>
      <c r="I100" s="20">
        <f>I49*0.003</f>
        <v>0</v>
      </c>
      <c r="J100" s="20"/>
      <c r="K100" s="20">
        <f>K49*0.003</f>
        <v>0</v>
      </c>
      <c r="L100" s="20"/>
      <c r="M100" s="20">
        <f>M49*0.003</f>
        <v>0</v>
      </c>
      <c r="N100" s="20"/>
      <c r="O100" s="20">
        <f>O49*0.003</f>
        <v>0</v>
      </c>
      <c r="P100" s="20"/>
      <c r="Q100" s="20">
        <f>Q49*0.003</f>
        <v>0</v>
      </c>
      <c r="R100" s="46"/>
      <c r="S100" s="20">
        <f>S49*0.003</f>
        <v>0</v>
      </c>
      <c r="T100" s="20"/>
      <c r="U100" s="20">
        <f>U49*0.003</f>
        <v>0</v>
      </c>
      <c r="V100" s="20"/>
      <c r="W100" s="20" t="e">
        <f>W49*0.003</f>
        <v>#VALUE!</v>
      </c>
      <c r="X100" s="20"/>
      <c r="Y100" s="20">
        <f>Y49*0.003</f>
        <v>0.01</v>
      </c>
      <c r="Z100" s="20"/>
      <c r="AA100" s="20">
        <f>AA49*0.003</f>
        <v>0.01</v>
      </c>
      <c r="AB100" s="20"/>
      <c r="AC100" s="20">
        <f>AC49*0.003</f>
        <v>0.01</v>
      </c>
      <c r="AD100" s="20"/>
    </row>
    <row r="101" spans="3:30">
      <c r="D101" s="9"/>
      <c r="E101" s="9">
        <v>0.1</v>
      </c>
      <c r="F101" s="9"/>
      <c r="G101" s="9"/>
      <c r="H101" s="9"/>
      <c r="I101" s="9">
        <v>0.1</v>
      </c>
      <c r="J101" s="9"/>
      <c r="K101" s="9">
        <v>0.1</v>
      </c>
      <c r="L101" s="9"/>
      <c r="M101" s="9">
        <v>0.1</v>
      </c>
      <c r="N101" s="9"/>
      <c r="O101" s="9">
        <v>0.1</v>
      </c>
      <c r="P101" s="9"/>
      <c r="Q101" s="9">
        <v>0.1</v>
      </c>
      <c r="R101" s="38"/>
      <c r="S101" s="9">
        <v>0.1</v>
      </c>
      <c r="T101" s="9"/>
      <c r="U101" s="9">
        <v>0.1</v>
      </c>
      <c r="V101" s="9"/>
      <c r="W101" s="9">
        <v>0.1</v>
      </c>
      <c r="X101" s="9"/>
      <c r="Y101" s="9">
        <v>0.1</v>
      </c>
      <c r="Z101" s="9"/>
      <c r="AA101" s="9">
        <v>0.1</v>
      </c>
      <c r="AB101" s="9"/>
      <c r="AC101" s="9">
        <v>0.1</v>
      </c>
      <c r="AD101" s="9"/>
    </row>
    <row r="102" spans="3:30">
      <c r="D102" s="9"/>
      <c r="E102" s="9">
        <v>0.08</v>
      </c>
      <c r="F102" s="9"/>
      <c r="G102" s="9"/>
      <c r="H102" s="9"/>
      <c r="I102" s="9">
        <v>0.08</v>
      </c>
      <c r="J102" s="9"/>
      <c r="K102" s="9">
        <v>0.08</v>
      </c>
      <c r="L102" s="9"/>
      <c r="M102" s="9">
        <v>0.08</v>
      </c>
      <c r="N102" s="9"/>
      <c r="O102" s="9">
        <v>0.08</v>
      </c>
      <c r="P102" s="9"/>
      <c r="Q102" s="9">
        <v>0.08</v>
      </c>
      <c r="R102" s="38"/>
      <c r="S102" s="9">
        <v>0.08</v>
      </c>
      <c r="T102" s="9"/>
      <c r="U102" s="9">
        <v>0.08</v>
      </c>
      <c r="V102" s="9"/>
      <c r="W102" s="9">
        <v>0.08</v>
      </c>
      <c r="X102" s="9"/>
      <c r="Y102" s="9">
        <v>0.08</v>
      </c>
      <c r="Z102" s="9"/>
      <c r="AA102" s="9">
        <v>0.08</v>
      </c>
      <c r="AB102" s="9"/>
      <c r="AC102" s="9">
        <v>0.08</v>
      </c>
      <c r="AD102" s="9"/>
    </row>
    <row r="103" spans="3:30">
      <c r="D103" s="9"/>
      <c r="E103" s="20">
        <f>SUM(E99:E102)</f>
        <v>31.91</v>
      </c>
      <c r="F103" s="20"/>
      <c r="G103" s="20"/>
      <c r="H103" s="20"/>
      <c r="I103" s="20">
        <f t="shared" ref="I103:AC103" si="10">SUM(I99:I102)</f>
        <v>0.18</v>
      </c>
      <c r="J103" s="20"/>
      <c r="K103" s="20">
        <f t="shared" si="10"/>
        <v>0.18</v>
      </c>
      <c r="L103" s="20"/>
      <c r="M103" s="20">
        <f t="shared" si="10"/>
        <v>0.18</v>
      </c>
      <c r="N103" s="20"/>
      <c r="O103" s="20">
        <f t="shared" si="10"/>
        <v>0.18</v>
      </c>
      <c r="P103" s="20"/>
      <c r="Q103" s="20">
        <f t="shared" si="10"/>
        <v>0.18</v>
      </c>
      <c r="R103" s="46"/>
      <c r="S103" s="20">
        <f t="shared" si="10"/>
        <v>0.18</v>
      </c>
      <c r="T103" s="20"/>
      <c r="U103" s="20">
        <f t="shared" si="10"/>
        <v>0.18</v>
      </c>
      <c r="V103" s="20"/>
      <c r="W103" s="20" t="e">
        <f t="shared" si="10"/>
        <v>#VALUE!</v>
      </c>
      <c r="X103" s="20"/>
      <c r="Y103" s="20">
        <f t="shared" si="10"/>
        <v>3.77</v>
      </c>
      <c r="Z103" s="20"/>
      <c r="AA103" s="20">
        <f t="shared" si="10"/>
        <v>3.79</v>
      </c>
      <c r="AB103" s="20"/>
      <c r="AC103" s="20">
        <f t="shared" si="10"/>
        <v>3.79</v>
      </c>
      <c r="AD103" s="20"/>
    </row>
    <row r="104" spans="3:30">
      <c r="D104" s="9"/>
      <c r="E104" s="20">
        <f>E52</f>
        <v>1.8</v>
      </c>
      <c r="F104" s="20"/>
      <c r="G104" s="20"/>
      <c r="H104" s="20"/>
      <c r="I104" s="20">
        <f>I52</f>
        <v>0</v>
      </c>
      <c r="J104" s="20"/>
      <c r="K104" s="20">
        <f>K52</f>
        <v>0</v>
      </c>
      <c r="L104" s="20"/>
      <c r="M104" s="20">
        <f>M52</f>
        <v>0</v>
      </c>
      <c r="N104" s="20"/>
      <c r="O104" s="20">
        <f>O52</f>
        <v>0</v>
      </c>
      <c r="P104" s="20"/>
      <c r="Q104" s="20">
        <f>Q52</f>
        <v>0</v>
      </c>
      <c r="R104" s="46"/>
      <c r="S104" s="20">
        <f>S52</f>
        <v>0</v>
      </c>
      <c r="T104" s="20"/>
      <c r="U104" s="20">
        <f>U52</f>
        <v>0</v>
      </c>
      <c r="V104" s="20"/>
      <c r="W104" s="20" t="str">
        <f>W52</f>
        <v>у 2,3 р.б.</v>
      </c>
      <c r="X104" s="20"/>
      <c r="Y104" s="20">
        <f>Y52</f>
        <v>0.2</v>
      </c>
      <c r="Z104" s="20"/>
      <c r="AA104" s="20">
        <f>AA52</f>
        <v>0.2</v>
      </c>
      <c r="AB104" s="20"/>
      <c r="AC104" s="20">
        <f>AC52</f>
        <v>0.2</v>
      </c>
      <c r="AD104" s="20"/>
    </row>
    <row r="105" spans="3:30">
      <c r="D105" s="9"/>
      <c r="E105" s="20">
        <f>E103-E104</f>
        <v>30.11</v>
      </c>
      <c r="F105" s="20"/>
      <c r="G105" s="20"/>
      <c r="H105" s="20"/>
      <c r="I105" s="20">
        <f t="shared" ref="I105:AC105" si="11">I103-I104</f>
        <v>0.18</v>
      </c>
      <c r="J105" s="20"/>
      <c r="K105" s="20">
        <f t="shared" si="11"/>
        <v>0.18</v>
      </c>
      <c r="L105" s="20"/>
      <c r="M105" s="20">
        <f t="shared" si="11"/>
        <v>0.18</v>
      </c>
      <c r="N105" s="20"/>
      <c r="O105" s="20">
        <f t="shared" si="11"/>
        <v>0.18</v>
      </c>
      <c r="P105" s="20"/>
      <c r="Q105" s="20">
        <f t="shared" si="11"/>
        <v>0.18</v>
      </c>
      <c r="R105" s="46"/>
      <c r="S105" s="20">
        <f t="shared" si="11"/>
        <v>0.18</v>
      </c>
      <c r="T105" s="20"/>
      <c r="U105" s="20">
        <f t="shared" si="11"/>
        <v>0.18</v>
      </c>
      <c r="V105" s="20"/>
      <c r="W105" s="20" t="e">
        <f t="shared" si="11"/>
        <v>#VALUE!</v>
      </c>
      <c r="X105" s="20"/>
      <c r="Y105" s="20">
        <f t="shared" si="11"/>
        <v>3.57</v>
      </c>
      <c r="Z105" s="20"/>
      <c r="AA105" s="20">
        <f t="shared" si="11"/>
        <v>3.59</v>
      </c>
      <c r="AB105" s="20"/>
      <c r="AC105" s="20">
        <f t="shared" si="11"/>
        <v>3.59</v>
      </c>
      <c r="AD105" s="20"/>
    </row>
    <row r="106" spans="3:30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3:30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3:30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3:30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3:30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3:30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3:30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3:18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3:18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3:18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3:18" s="9" customFormat="1">
      <c r="C116" s="8"/>
      <c r="R116" s="38"/>
    </row>
    <row r="117" spans="3:18" s="9" customFormat="1">
      <c r="C117" s="8"/>
      <c r="R117" s="38"/>
    </row>
    <row r="118" spans="3:18" s="9" customFormat="1">
      <c r="C118" s="8"/>
      <c r="R118" s="38"/>
    </row>
    <row r="119" spans="3:18" s="9" customFormat="1">
      <c r="R119" s="38"/>
    </row>
    <row r="120" spans="3:18" s="9" customFormat="1">
      <c r="R120" s="38"/>
    </row>
    <row r="121" spans="3:18" s="9" customFormat="1">
      <c r="R121" s="38"/>
    </row>
    <row r="122" spans="3:18" s="9" customFormat="1">
      <c r="R122" s="38"/>
    </row>
    <row r="123" spans="3:18" s="9" customFormat="1">
      <c r="R123" s="38"/>
    </row>
    <row r="124" spans="3:18" s="9" customFormat="1">
      <c r="R124" s="38"/>
    </row>
    <row r="125" spans="3:18" s="9" customFormat="1">
      <c r="R125" s="38"/>
    </row>
    <row r="126" spans="3:18" s="9" customFormat="1">
      <c r="R126" s="38"/>
    </row>
    <row r="127" spans="3:18" s="9" customFormat="1">
      <c r="R127" s="38"/>
    </row>
    <row r="128" spans="3:18" s="9" customFormat="1">
      <c r="R128" s="38"/>
    </row>
    <row r="129" spans="18:18" s="9" customFormat="1">
      <c r="R129" s="38"/>
    </row>
    <row r="130" spans="18:18" s="9" customFormat="1">
      <c r="R130" s="38"/>
    </row>
    <row r="131" spans="18:18" s="9" customFormat="1">
      <c r="R131" s="38"/>
    </row>
    <row r="132" spans="18:18" s="9" customFormat="1">
      <c r="R132" s="38"/>
    </row>
    <row r="133" spans="18:18" s="9" customFormat="1">
      <c r="R133" s="38"/>
    </row>
    <row r="134" spans="18:18" s="9" customFormat="1">
      <c r="R134" s="38"/>
    </row>
    <row r="135" spans="18:18" s="9" customFormat="1">
      <c r="R135" s="38"/>
    </row>
    <row r="136" spans="18:18" s="9" customFormat="1">
      <c r="R136" s="38"/>
    </row>
    <row r="137" spans="18:18" s="9" customFormat="1">
      <c r="R137" s="38"/>
    </row>
    <row r="138" spans="18:18" s="9" customFormat="1">
      <c r="R138" s="38"/>
    </row>
    <row r="139" spans="18:18" s="9" customFormat="1">
      <c r="R139" s="38"/>
    </row>
    <row r="140" spans="18:18" s="9" customFormat="1">
      <c r="R140" s="38"/>
    </row>
    <row r="141" spans="18:18" s="9" customFormat="1">
      <c r="R141" s="38"/>
    </row>
    <row r="142" spans="18:18" s="9" customFormat="1">
      <c r="R142" s="38"/>
    </row>
    <row r="143" spans="18:18" s="9" customFormat="1">
      <c r="R143" s="38"/>
    </row>
    <row r="144" spans="18:18" s="9" customFormat="1">
      <c r="R144" s="38"/>
    </row>
    <row r="145" spans="18:18" s="9" customFormat="1">
      <c r="R145" s="38"/>
    </row>
    <row r="146" spans="18:18" s="9" customFormat="1">
      <c r="R146" s="38"/>
    </row>
    <row r="147" spans="18:18" s="9" customFormat="1">
      <c r="R147" s="38"/>
    </row>
    <row r="148" spans="18:18" s="9" customFormat="1">
      <c r="R148" s="38"/>
    </row>
    <row r="149" spans="18:18" s="9" customFormat="1">
      <c r="R149" s="38"/>
    </row>
    <row r="150" spans="18:18" s="9" customFormat="1">
      <c r="R150" s="38"/>
    </row>
    <row r="151" spans="18:18" s="9" customFormat="1">
      <c r="R151" s="38"/>
    </row>
    <row r="152" spans="18:18" s="9" customFormat="1">
      <c r="R152" s="38"/>
    </row>
    <row r="153" spans="18:18" s="9" customFormat="1">
      <c r="R153" s="38"/>
    </row>
    <row r="154" spans="18:18" s="9" customFormat="1">
      <c r="R154" s="38"/>
    </row>
    <row r="155" spans="18:18" s="9" customFormat="1">
      <c r="R155" s="38"/>
    </row>
    <row r="156" spans="18:18" s="9" customFormat="1">
      <c r="R156" s="38"/>
    </row>
    <row r="157" spans="18:18" s="9" customFormat="1">
      <c r="R157" s="38"/>
    </row>
    <row r="158" spans="18:18" s="9" customFormat="1">
      <c r="R158" s="38"/>
    </row>
    <row r="159" spans="18:18" s="9" customFormat="1">
      <c r="R159" s="38"/>
    </row>
    <row r="160" spans="18:18" s="9" customFormat="1">
      <c r="R160" s="38"/>
    </row>
    <row r="161" spans="18:18" s="9" customFormat="1">
      <c r="R161" s="38"/>
    </row>
    <row r="162" spans="18:18" s="9" customFormat="1">
      <c r="R162" s="38"/>
    </row>
    <row r="163" spans="18:18" s="9" customFormat="1">
      <c r="R163" s="38"/>
    </row>
    <row r="164" spans="18:18" s="9" customFormat="1">
      <c r="R164" s="38"/>
    </row>
    <row r="165" spans="18:18" s="9" customFormat="1">
      <c r="R165" s="38"/>
    </row>
    <row r="166" spans="18:18" s="9" customFormat="1">
      <c r="R166" s="38"/>
    </row>
    <row r="167" spans="18:18" s="9" customFormat="1">
      <c r="R167" s="38"/>
    </row>
    <row r="168" spans="18:18" s="9" customFormat="1">
      <c r="R168" s="38"/>
    </row>
    <row r="169" spans="18:18" s="9" customFormat="1">
      <c r="R169" s="38"/>
    </row>
    <row r="170" spans="18:18" s="9" customFormat="1">
      <c r="R170" s="38"/>
    </row>
    <row r="171" spans="18:18" s="9" customFormat="1">
      <c r="R171" s="38"/>
    </row>
    <row r="172" spans="18:18" s="9" customFormat="1">
      <c r="R172" s="38"/>
    </row>
    <row r="173" spans="18:18" s="9" customFormat="1">
      <c r="R173" s="38"/>
    </row>
    <row r="174" spans="18:18" s="9" customFormat="1">
      <c r="R174" s="38"/>
    </row>
    <row r="175" spans="18:18" s="9" customFormat="1">
      <c r="R175" s="38"/>
    </row>
    <row r="176" spans="18:18" s="9" customFormat="1">
      <c r="R176" s="38"/>
    </row>
    <row r="177" spans="18:18" s="9" customFormat="1">
      <c r="R177" s="38"/>
    </row>
    <row r="178" spans="18:18" s="9" customFormat="1">
      <c r="R178" s="38"/>
    </row>
    <row r="179" spans="18:18" s="9" customFormat="1">
      <c r="R179" s="38"/>
    </row>
    <row r="180" spans="18:18" s="9" customFormat="1">
      <c r="R180" s="38"/>
    </row>
    <row r="181" spans="18:18" s="9" customFormat="1">
      <c r="R181" s="38"/>
    </row>
    <row r="182" spans="18:18" s="9" customFormat="1">
      <c r="R182" s="38"/>
    </row>
    <row r="183" spans="18:18" s="9" customFormat="1">
      <c r="R183" s="38"/>
    </row>
    <row r="184" spans="18:18" s="9" customFormat="1">
      <c r="R184" s="38"/>
    </row>
    <row r="185" spans="18:18" s="9" customFormat="1">
      <c r="R185" s="38"/>
    </row>
    <row r="186" spans="18:18" s="9" customFormat="1">
      <c r="R186" s="38"/>
    </row>
    <row r="187" spans="18:18" s="9" customFormat="1">
      <c r="R187" s="38"/>
    </row>
    <row r="188" spans="18:18" s="9" customFormat="1">
      <c r="R188" s="38"/>
    </row>
    <row r="189" spans="18:18" s="9" customFormat="1">
      <c r="R189" s="38"/>
    </row>
    <row r="190" spans="18:18" s="9" customFormat="1">
      <c r="R190" s="38"/>
    </row>
    <row r="191" spans="18:18" s="9" customFormat="1">
      <c r="R191" s="38"/>
    </row>
    <row r="192" spans="18:18" s="9" customFormat="1">
      <c r="R192" s="38"/>
    </row>
    <row r="193" spans="18:18" s="9" customFormat="1">
      <c r="R193" s="38"/>
    </row>
    <row r="194" spans="18:18" s="9" customFormat="1">
      <c r="R194" s="38"/>
    </row>
    <row r="195" spans="18:18" s="9" customFormat="1">
      <c r="R195" s="38"/>
    </row>
    <row r="196" spans="18:18" s="9" customFormat="1">
      <c r="R196" s="38"/>
    </row>
    <row r="197" spans="18:18" s="9" customFormat="1">
      <c r="R197" s="38"/>
    </row>
    <row r="198" spans="18:18" s="9" customFormat="1">
      <c r="R198" s="38"/>
    </row>
    <row r="199" spans="18:18" s="9" customFormat="1">
      <c r="R199" s="38"/>
    </row>
    <row r="200" spans="18:18" s="9" customFormat="1">
      <c r="R200" s="38"/>
    </row>
    <row r="201" spans="18:18" s="9" customFormat="1">
      <c r="R201" s="38"/>
    </row>
    <row r="202" spans="18:18" s="9" customFormat="1">
      <c r="R202" s="38"/>
    </row>
    <row r="203" spans="18:18" s="9" customFormat="1">
      <c r="R203" s="38"/>
    </row>
    <row r="204" spans="18:18" s="9" customFormat="1">
      <c r="R204" s="38"/>
    </row>
    <row r="205" spans="18:18" s="9" customFormat="1">
      <c r="R205" s="38"/>
    </row>
    <row r="206" spans="18:18" s="9" customFormat="1">
      <c r="R206" s="38"/>
    </row>
    <row r="207" spans="18:18" s="9" customFormat="1">
      <c r="R207" s="38"/>
    </row>
    <row r="208" spans="18:18" s="9" customFormat="1">
      <c r="R208" s="38"/>
    </row>
    <row r="209" spans="18:18" s="9" customFormat="1">
      <c r="R209" s="38"/>
    </row>
    <row r="210" spans="18:18" s="9" customFormat="1">
      <c r="R210" s="38"/>
    </row>
    <row r="211" spans="18:18" s="9" customFormat="1">
      <c r="R211" s="38"/>
    </row>
    <row r="212" spans="18:18" s="9" customFormat="1">
      <c r="R212" s="38"/>
    </row>
    <row r="213" spans="18:18" s="9" customFormat="1">
      <c r="R213" s="38"/>
    </row>
    <row r="214" spans="18:18" s="9" customFormat="1">
      <c r="R214" s="38"/>
    </row>
    <row r="215" spans="18:18" s="9" customFormat="1">
      <c r="R215" s="38"/>
    </row>
    <row r="216" spans="18:18" s="9" customFormat="1">
      <c r="R216" s="38"/>
    </row>
    <row r="217" spans="18:18" s="9" customFormat="1">
      <c r="R217" s="38"/>
    </row>
    <row r="218" spans="18:18" s="9" customFormat="1">
      <c r="R218" s="38"/>
    </row>
    <row r="219" spans="18:18" s="9" customFormat="1">
      <c r="R219" s="38"/>
    </row>
    <row r="220" spans="18:18" s="9" customFormat="1">
      <c r="R220" s="38"/>
    </row>
    <row r="221" spans="18:18" s="9" customFormat="1">
      <c r="R221" s="38"/>
    </row>
    <row r="222" spans="18:18" s="9" customFormat="1">
      <c r="R222" s="38"/>
    </row>
    <row r="223" spans="18:18" s="9" customFormat="1">
      <c r="R223" s="38"/>
    </row>
    <row r="224" spans="18:18" s="9" customFormat="1">
      <c r="R224" s="38"/>
    </row>
    <row r="225" spans="18:18" s="9" customFormat="1">
      <c r="R225" s="38"/>
    </row>
    <row r="226" spans="18:18" s="9" customFormat="1">
      <c r="R226" s="38"/>
    </row>
    <row r="227" spans="18:18" s="9" customFormat="1">
      <c r="R227" s="38"/>
    </row>
    <row r="228" spans="18:18" s="9" customFormat="1">
      <c r="R228" s="38"/>
    </row>
    <row r="229" spans="18:18" s="9" customFormat="1">
      <c r="R229" s="38"/>
    </row>
    <row r="230" spans="18:18" s="9" customFormat="1">
      <c r="R230" s="38"/>
    </row>
    <row r="231" spans="18:18" s="9" customFormat="1">
      <c r="R231" s="38"/>
    </row>
    <row r="232" spans="18:18" s="9" customFormat="1">
      <c r="R232" s="38"/>
    </row>
    <row r="233" spans="18:18" s="9" customFormat="1">
      <c r="R233" s="38"/>
    </row>
    <row r="234" spans="18:18" s="9" customFormat="1">
      <c r="R234" s="38"/>
    </row>
    <row r="235" spans="18:18" s="9" customFormat="1">
      <c r="R235" s="38"/>
    </row>
    <row r="236" spans="18:18" s="9" customFormat="1">
      <c r="R236" s="38"/>
    </row>
    <row r="237" spans="18:18" s="9" customFormat="1">
      <c r="R237" s="38"/>
    </row>
    <row r="238" spans="18:18" s="9" customFormat="1">
      <c r="R238" s="38"/>
    </row>
    <row r="239" spans="18:18" s="9" customFormat="1">
      <c r="R239" s="38"/>
    </row>
    <row r="240" spans="18:18" s="9" customFormat="1">
      <c r="R240" s="38"/>
    </row>
    <row r="241" spans="18:18" s="9" customFormat="1">
      <c r="R241" s="38"/>
    </row>
    <row r="242" spans="18:18" s="9" customFormat="1">
      <c r="R242" s="38"/>
    </row>
    <row r="243" spans="18:18" s="9" customFormat="1">
      <c r="R243" s="38"/>
    </row>
    <row r="244" spans="18:18" s="9" customFormat="1">
      <c r="R244" s="38"/>
    </row>
    <row r="245" spans="18:18" s="9" customFormat="1">
      <c r="R245" s="38"/>
    </row>
    <row r="246" spans="18:18" s="9" customFormat="1">
      <c r="R246" s="38"/>
    </row>
    <row r="247" spans="18:18" s="9" customFormat="1">
      <c r="R247" s="38"/>
    </row>
    <row r="248" spans="18:18" s="9" customFormat="1">
      <c r="R248" s="38"/>
    </row>
    <row r="249" spans="18:18" s="9" customFormat="1">
      <c r="R249" s="38"/>
    </row>
    <row r="250" spans="18:18" s="9" customFormat="1">
      <c r="R250" s="38"/>
    </row>
    <row r="251" spans="18:18" s="9" customFormat="1">
      <c r="R251" s="38"/>
    </row>
    <row r="252" spans="18:18" s="9" customFormat="1">
      <c r="R252" s="38"/>
    </row>
    <row r="253" spans="18:18" s="9" customFormat="1">
      <c r="R253" s="38"/>
    </row>
    <row r="254" spans="18:18" s="9" customFormat="1">
      <c r="R254" s="38"/>
    </row>
    <row r="255" spans="18:18" s="9" customFormat="1">
      <c r="R255" s="38"/>
    </row>
    <row r="256" spans="18:18" s="9" customFormat="1">
      <c r="R256" s="38"/>
    </row>
    <row r="257" spans="18:18" s="9" customFormat="1">
      <c r="R257" s="38"/>
    </row>
    <row r="258" spans="18:18" s="9" customFormat="1">
      <c r="R258" s="38"/>
    </row>
    <row r="259" spans="18:18" s="9" customFormat="1">
      <c r="R259" s="38"/>
    </row>
    <row r="260" spans="18:18" s="9" customFormat="1">
      <c r="R260" s="38"/>
    </row>
    <row r="261" spans="18:18" s="9" customFormat="1">
      <c r="R261" s="38"/>
    </row>
    <row r="262" spans="18:18" s="9" customFormat="1">
      <c r="R262" s="38"/>
    </row>
    <row r="263" spans="18:18" s="9" customFormat="1">
      <c r="R263" s="38"/>
    </row>
    <row r="264" spans="18:18" s="9" customFormat="1">
      <c r="R264" s="38"/>
    </row>
    <row r="265" spans="18:18" s="9" customFormat="1">
      <c r="R265" s="38"/>
    </row>
    <row r="266" spans="18:18" s="9" customFormat="1">
      <c r="R266" s="38"/>
    </row>
    <row r="267" spans="18:18" s="9" customFormat="1">
      <c r="R267" s="38"/>
    </row>
    <row r="268" spans="18:18" s="9" customFormat="1">
      <c r="R268" s="38"/>
    </row>
    <row r="269" spans="18:18" s="9" customFormat="1">
      <c r="R269" s="38"/>
    </row>
    <row r="270" spans="18:18" s="9" customFormat="1">
      <c r="R270" s="38"/>
    </row>
    <row r="271" spans="18:18" s="9" customFormat="1">
      <c r="R271" s="38"/>
    </row>
    <row r="272" spans="18:18" s="9" customFormat="1">
      <c r="R272" s="38"/>
    </row>
    <row r="273" spans="18:18" s="9" customFormat="1">
      <c r="R273" s="38"/>
    </row>
    <row r="274" spans="18:18" s="9" customFormat="1">
      <c r="R274" s="38"/>
    </row>
    <row r="275" spans="18:18" s="9" customFormat="1">
      <c r="R275" s="38"/>
    </row>
    <row r="276" spans="18:18" s="9" customFormat="1">
      <c r="R276" s="38"/>
    </row>
    <row r="277" spans="18:18" s="9" customFormat="1">
      <c r="R277" s="38"/>
    </row>
    <row r="278" spans="18:18" s="9" customFormat="1">
      <c r="R278" s="38"/>
    </row>
    <row r="279" spans="18:18" s="9" customFormat="1">
      <c r="R279" s="38"/>
    </row>
    <row r="280" spans="18:18" s="9" customFormat="1">
      <c r="R280" s="38"/>
    </row>
    <row r="281" spans="18:18" s="9" customFormat="1">
      <c r="R281" s="38"/>
    </row>
    <row r="282" spans="18:18" s="9" customFormat="1">
      <c r="R282" s="38"/>
    </row>
    <row r="283" spans="18:18" s="9" customFormat="1">
      <c r="R283" s="38"/>
    </row>
    <row r="284" spans="18:18" s="9" customFormat="1">
      <c r="R284" s="38"/>
    </row>
    <row r="285" spans="18:18" s="9" customFormat="1">
      <c r="R285" s="38"/>
    </row>
    <row r="286" spans="18:18" s="9" customFormat="1">
      <c r="R286" s="38"/>
    </row>
    <row r="287" spans="18:18" s="9" customFormat="1">
      <c r="R287" s="38"/>
    </row>
    <row r="288" spans="18:18" s="9" customFormat="1">
      <c r="R288" s="38"/>
    </row>
    <row r="289" spans="18:18" s="9" customFormat="1">
      <c r="R289" s="38"/>
    </row>
    <row r="290" spans="18:18" s="9" customFormat="1">
      <c r="R290" s="38"/>
    </row>
    <row r="291" spans="18:18" s="9" customFormat="1">
      <c r="R291" s="38"/>
    </row>
    <row r="292" spans="18:18" s="9" customFormat="1">
      <c r="R292" s="38"/>
    </row>
    <row r="293" spans="18:18" s="9" customFormat="1">
      <c r="R293" s="38"/>
    </row>
    <row r="294" spans="18:18" s="9" customFormat="1">
      <c r="R294" s="38"/>
    </row>
    <row r="295" spans="18:18" s="9" customFormat="1">
      <c r="R295" s="38"/>
    </row>
    <row r="296" spans="18:18" s="9" customFormat="1">
      <c r="R296" s="38"/>
    </row>
    <row r="297" spans="18:18" s="9" customFormat="1">
      <c r="R297" s="38"/>
    </row>
    <row r="298" spans="18:18" s="9" customFormat="1">
      <c r="R298" s="38"/>
    </row>
    <row r="299" spans="18:18" s="9" customFormat="1">
      <c r="R299" s="38"/>
    </row>
    <row r="300" spans="18:18" s="9" customFormat="1">
      <c r="R300" s="38"/>
    </row>
    <row r="301" spans="18:18" s="9" customFormat="1">
      <c r="R301" s="38"/>
    </row>
    <row r="302" spans="18:18" s="9" customFormat="1">
      <c r="R302" s="38"/>
    </row>
    <row r="303" spans="18:18" s="9" customFormat="1">
      <c r="R303" s="38"/>
    </row>
    <row r="304" spans="18:18" s="9" customFormat="1">
      <c r="R304" s="38"/>
    </row>
    <row r="305" spans="3:18" s="9" customFormat="1">
      <c r="R305" s="38"/>
    </row>
    <row r="306" spans="3:18" s="9" customFormat="1">
      <c r="R306" s="38"/>
    </row>
    <row r="307" spans="3:18" s="9" customFormat="1">
      <c r="R307" s="38"/>
    </row>
    <row r="308" spans="3:18" s="9" customFormat="1">
      <c r="R308" s="38"/>
    </row>
    <row r="309" spans="3:18" s="9" customFormat="1">
      <c r="R309" s="38"/>
    </row>
    <row r="310" spans="3:18" s="9" customFormat="1">
      <c r="R310" s="38"/>
    </row>
    <row r="311" spans="3:18" s="9" customFormat="1">
      <c r="R311" s="38"/>
    </row>
    <row r="312" spans="3:18" s="9" customFormat="1">
      <c r="R312" s="38"/>
    </row>
    <row r="313" spans="3:18" s="9" customFormat="1">
      <c r="R313" s="38"/>
    </row>
    <row r="314" spans="3:18" s="9" customFormat="1">
      <c r="R314" s="38"/>
    </row>
    <row r="315" spans="3:18" s="9" customFormat="1">
      <c r="R315" s="38"/>
    </row>
    <row r="316" spans="3:18" s="9" customFormat="1">
      <c r="R316" s="38"/>
    </row>
    <row r="317" spans="3:18" s="9" customFormat="1">
      <c r="R317" s="38"/>
    </row>
    <row r="318" spans="3:18" s="9" customFormat="1">
      <c r="R318" s="38"/>
    </row>
    <row r="319" spans="3:18">
      <c r="C319" s="9"/>
    </row>
    <row r="320" spans="3:18">
      <c r="C320" s="9"/>
    </row>
    <row r="321" spans="3:3">
      <c r="C321" s="9"/>
    </row>
  </sheetData>
  <mergeCells count="30">
    <mergeCell ref="B2:AC2"/>
    <mergeCell ref="C3:AC3"/>
    <mergeCell ref="G6:H6"/>
    <mergeCell ref="I6:J6"/>
    <mergeCell ref="K6:L6"/>
    <mergeCell ref="M6:N6"/>
    <mergeCell ref="B5:B7"/>
    <mergeCell ref="C5:C7"/>
    <mergeCell ref="E5:X5"/>
    <mergeCell ref="E6:E7"/>
    <mergeCell ref="F6:F7"/>
    <mergeCell ref="D5:D7"/>
    <mergeCell ref="AI53:AI54"/>
    <mergeCell ref="O6:P6"/>
    <mergeCell ref="Q6:R6"/>
    <mergeCell ref="S6:T6"/>
    <mergeCell ref="U6:V6"/>
    <mergeCell ref="W6:X6"/>
    <mergeCell ref="Y6:Z6"/>
    <mergeCell ref="AA6:AB6"/>
    <mergeCell ref="AC6:AD6"/>
    <mergeCell ref="AG44:AG45"/>
    <mergeCell ref="AG53:AG54"/>
    <mergeCell ref="AH53:AH54"/>
    <mergeCell ref="B73:E73"/>
    <mergeCell ref="F73:AB73"/>
    <mergeCell ref="AC73:AD73"/>
    <mergeCell ref="C75:M75"/>
    <mergeCell ref="B76:C76"/>
    <mergeCell ref="E76:AD76"/>
  </mergeCells>
  <pageMargins left="0.59055118110236227" right="0.11811023622047245" top="0.55118110236220474" bottom="0.35433070866141736" header="0.31496062992125984" footer="0.31496062992125984"/>
  <pageSetup paperSize="9" scale="26" fitToHeight="2" orientation="portrait" r:id="rId1"/>
  <rowBreaks count="1" manualBreakCount="1">
    <brk id="81" max="16383" man="1"/>
  </rowBreaks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</vt:lpstr>
      <vt:lpstr>Звіт!Область_печати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2024-11-06T09:52:26Z</dcterms:modified>
</cp:coreProperties>
</file>