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додаток за2024 кв1)" sheetId="1" r:id="rId1"/>
  </sheets>
  <calcPr calcId="145621" iterate="1"/>
</workbook>
</file>

<file path=xl/calcChain.xml><?xml version="1.0" encoding="utf-8"?>
<calcChain xmlns="http://schemas.openxmlformats.org/spreadsheetml/2006/main">
  <c r="G67" i="1" l="1"/>
  <c r="G66" i="1"/>
  <c r="O62" i="1"/>
  <c r="N62" i="1"/>
  <c r="K62" i="1"/>
  <c r="J62" i="1"/>
  <c r="G62" i="1"/>
  <c r="F62" i="1"/>
  <c r="O61" i="1"/>
  <c r="K61" i="1"/>
  <c r="G61" i="1"/>
  <c r="F61" i="1"/>
  <c r="O60" i="1"/>
  <c r="N60" i="1"/>
  <c r="K60" i="1"/>
  <c r="J60" i="1"/>
  <c r="G60" i="1"/>
  <c r="F60" i="1"/>
  <c r="O59" i="1"/>
  <c r="M59" i="1"/>
  <c r="N59" i="1" s="1"/>
  <c r="L59" i="1"/>
  <c r="K59" i="1"/>
  <c r="I59" i="1"/>
  <c r="J59" i="1" s="1"/>
  <c r="H59" i="1"/>
  <c r="G59" i="1"/>
  <c r="E59" i="1"/>
  <c r="F59" i="1" s="1"/>
  <c r="C59" i="1"/>
  <c r="G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O50" i="1"/>
  <c r="N50" i="1"/>
  <c r="K50" i="1"/>
  <c r="E50" i="1"/>
  <c r="G50" i="1" s="1"/>
  <c r="D50" i="1"/>
  <c r="C50" i="1"/>
  <c r="K49" i="1"/>
  <c r="J49" i="1"/>
  <c r="G49" i="1"/>
  <c r="F49" i="1"/>
  <c r="G48" i="1"/>
  <c r="F48" i="1"/>
  <c r="O47" i="1"/>
  <c r="N47" i="1"/>
  <c r="K47" i="1"/>
  <c r="J47" i="1"/>
  <c r="G47" i="1"/>
  <c r="F47" i="1"/>
  <c r="O46" i="1"/>
  <c r="N46" i="1"/>
  <c r="K46" i="1"/>
  <c r="J46" i="1"/>
  <c r="G46" i="1"/>
  <c r="F46" i="1"/>
  <c r="O45" i="1"/>
  <c r="K45" i="1"/>
  <c r="J45" i="1"/>
  <c r="G45" i="1"/>
  <c r="F45" i="1"/>
  <c r="G44" i="1"/>
  <c r="F44" i="1"/>
  <c r="M42" i="1"/>
  <c r="N42" i="1" s="1"/>
  <c r="L42" i="1"/>
  <c r="I42" i="1"/>
  <c r="K43" i="1" s="1"/>
  <c r="H42" i="1"/>
  <c r="J42" i="1" s="1"/>
  <c r="E42" i="1"/>
  <c r="G43" i="1" s="1"/>
  <c r="D42" i="1"/>
  <c r="C42" i="1"/>
  <c r="O41" i="1"/>
  <c r="N41" i="1"/>
  <c r="K41" i="1"/>
  <c r="J41" i="1"/>
  <c r="G41" i="1"/>
  <c r="F41" i="1"/>
  <c r="K40" i="1"/>
  <c r="J40" i="1"/>
  <c r="G40" i="1"/>
  <c r="F40" i="1"/>
  <c r="N39" i="1"/>
  <c r="M39" i="1"/>
  <c r="O39" i="1" s="1"/>
  <c r="L39" i="1"/>
  <c r="J39" i="1"/>
  <c r="I39" i="1"/>
  <c r="K39" i="1" s="1"/>
  <c r="H39" i="1"/>
  <c r="F39" i="1"/>
  <c r="E39" i="1"/>
  <c r="G39" i="1" s="1"/>
  <c r="D39" i="1"/>
  <c r="C39" i="1"/>
  <c r="G38" i="1"/>
  <c r="F38" i="1"/>
  <c r="G37" i="1"/>
  <c r="F37" i="1"/>
  <c r="O36" i="1"/>
  <c r="K36" i="1"/>
  <c r="E36" i="1"/>
  <c r="G36" i="1" s="1"/>
  <c r="D36" i="1"/>
  <c r="C36" i="1"/>
  <c r="O35" i="1"/>
  <c r="N35" i="1"/>
  <c r="K35" i="1"/>
  <c r="J35" i="1"/>
  <c r="G35" i="1"/>
  <c r="F35" i="1"/>
  <c r="O34" i="1"/>
  <c r="N34" i="1"/>
  <c r="K34" i="1"/>
  <c r="J34" i="1"/>
  <c r="G34" i="1"/>
  <c r="F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K32" i="1"/>
  <c r="J32" i="1"/>
  <c r="G32" i="1"/>
  <c r="F32" i="1"/>
  <c r="O31" i="1"/>
  <c r="N31" i="1"/>
  <c r="K31" i="1"/>
  <c r="K30" i="1" s="1"/>
  <c r="K29" i="1" s="1"/>
  <c r="J31" i="1"/>
  <c r="G31" i="1"/>
  <c r="F31" i="1"/>
  <c r="O30" i="1"/>
  <c r="M30" i="1"/>
  <c r="M29" i="1" s="1"/>
  <c r="N29" i="1" s="1"/>
  <c r="L30" i="1"/>
  <c r="I30" i="1"/>
  <c r="I29" i="1" s="1"/>
  <c r="J29" i="1" s="1"/>
  <c r="H30" i="1"/>
  <c r="G30" i="1"/>
  <c r="E30" i="1"/>
  <c r="E29" i="1" s="1"/>
  <c r="F29" i="1" s="1"/>
  <c r="D30" i="1"/>
  <c r="C30" i="1"/>
  <c r="C29" i="1" s="1"/>
  <c r="L29" i="1"/>
  <c r="H29" i="1"/>
  <c r="D29" i="1"/>
  <c r="G28" i="1"/>
  <c r="G27" i="1"/>
  <c r="G26" i="1"/>
  <c r="G18" i="1" s="1"/>
  <c r="F26" i="1"/>
  <c r="G25" i="1"/>
  <c r="G24" i="1"/>
  <c r="G23" i="1"/>
  <c r="F23" i="1"/>
  <c r="G22" i="1"/>
  <c r="K21" i="1"/>
  <c r="J21" i="1"/>
  <c r="G21" i="1"/>
  <c r="F21" i="1"/>
  <c r="K20" i="1"/>
  <c r="J20" i="1"/>
  <c r="G20" i="1"/>
  <c r="F20" i="1"/>
  <c r="K19" i="1"/>
  <c r="J19" i="1"/>
  <c r="G19" i="1"/>
  <c r="F19" i="1"/>
  <c r="O18" i="1"/>
  <c r="N18" i="1"/>
  <c r="M18" i="1"/>
  <c r="M63" i="1" s="1"/>
  <c r="L18" i="1"/>
  <c r="L63" i="1" s="1"/>
  <c r="K18" i="1"/>
  <c r="J18" i="1"/>
  <c r="I18" i="1"/>
  <c r="I63" i="1" s="1"/>
  <c r="H18" i="1"/>
  <c r="H63" i="1" s="1"/>
  <c r="F18" i="1"/>
  <c r="E18" i="1"/>
  <c r="E63" i="1" s="1"/>
  <c r="D18" i="1"/>
  <c r="D63" i="1" s="1"/>
  <c r="D65" i="1" s="1"/>
  <c r="C18" i="1"/>
  <c r="C63" i="1" s="1"/>
  <c r="C65" i="1" s="1"/>
  <c r="G29" i="1" l="1"/>
  <c r="K63" i="1"/>
  <c r="J63" i="1"/>
  <c r="O63" i="1"/>
  <c r="N63" i="1"/>
  <c r="G63" i="1"/>
  <c r="E65" i="1"/>
  <c r="G65" i="1" s="1"/>
  <c r="F30" i="1"/>
  <c r="J30" i="1"/>
  <c r="N30" i="1"/>
  <c r="F42" i="1"/>
  <c r="O43" i="1"/>
  <c r="O29" i="1" s="1"/>
  <c r="F36" i="1"/>
  <c r="F50" i="1"/>
</calcChain>
</file>

<file path=xl/sharedStrings.xml><?xml version="1.0" encoding="utf-8"?>
<sst xmlns="http://schemas.openxmlformats.org/spreadsheetml/2006/main" count="146" uniqueCount="134">
  <si>
    <t>Додаток 7</t>
  </si>
  <si>
    <t>Додаток 9</t>
  </si>
  <si>
    <t>до рішення виконавчого комітету</t>
  </si>
  <si>
    <t>до розпорядження міського голови</t>
  </si>
  <si>
    <t>Южноукраїнської міської ради</t>
  </si>
  <si>
    <r>
      <t>від _</t>
    </r>
    <r>
      <rPr>
        <u/>
        <sz val="12"/>
        <rFont val="Times New Roman"/>
        <family val="1"/>
        <charset val="204"/>
      </rPr>
      <t>10.10.2012</t>
    </r>
    <r>
      <rPr>
        <sz val="12"/>
        <rFont val="Times New Roman"/>
        <family val="1"/>
        <charset val="204"/>
      </rPr>
      <t>__ №_</t>
    </r>
    <r>
      <rPr>
        <u/>
        <sz val="12"/>
        <rFont val="Times New Roman"/>
        <family val="1"/>
        <charset val="204"/>
      </rPr>
      <t>306</t>
    </r>
    <r>
      <rPr>
        <sz val="12"/>
        <rFont val="Times New Roman"/>
        <family val="1"/>
        <charset val="204"/>
      </rPr>
      <t>_</t>
    </r>
  </si>
  <si>
    <t>від 27.01.2016 №04</t>
  </si>
  <si>
    <t xml:space="preserve">                                 Звіт     КП "КРИТИЙ РИНОК м. ЮЖНОУКРАЇНСЬКА" </t>
  </si>
  <si>
    <t>за       1 квартал  2024 рік</t>
  </si>
  <si>
    <t xml:space="preserve">                     з розгляду проектів планів підприємств і організацій, які належать до комунальної власності,  </t>
  </si>
  <si>
    <t xml:space="preserve">          внесення до них зауважень  і пропозицій, здійснення контролю за їх виконанням</t>
  </si>
  <si>
    <t>тис.грн.</t>
  </si>
  <si>
    <t>№ з/п</t>
  </si>
  <si>
    <t>Показники</t>
  </si>
  <si>
    <t>План на рік</t>
  </si>
  <si>
    <t>Звітний період з початку року</t>
  </si>
  <si>
    <t>в.т. в розрізі видів діяльності</t>
  </si>
  <si>
    <t>ринок по вул. Дружби Народів 19Б</t>
  </si>
  <si>
    <t>ринок по вул. Молодіжній</t>
  </si>
  <si>
    <t>План</t>
  </si>
  <si>
    <t>Факт</t>
  </si>
  <si>
    <t>виконання планових показників</t>
  </si>
  <si>
    <t>%</t>
  </si>
  <si>
    <t>(+;-), тис. грн.</t>
  </si>
  <si>
    <t>Доходи/ надходження/ Дт, Кт, всього</t>
  </si>
  <si>
    <t>1.1.</t>
  </si>
  <si>
    <t>Амортизація безоплатно отриманих основних засобів</t>
  </si>
  <si>
    <t>1.2.</t>
  </si>
  <si>
    <t>Дохід від оренди</t>
  </si>
  <si>
    <t>1.3.</t>
  </si>
  <si>
    <t>Дохід від оренди торг.міць критого ринку (вул.Європейська)</t>
  </si>
  <si>
    <t>1.4.</t>
  </si>
  <si>
    <t>Дохід від оренди кафе</t>
  </si>
  <si>
    <t>1.5.</t>
  </si>
  <si>
    <t>Дохід від оренди приміщення другого поверху</t>
  </si>
  <si>
    <t>1.6.</t>
  </si>
  <si>
    <t>Дохід від оренди площ під тимчасові споруди на фасаді корпусу</t>
  </si>
  <si>
    <t>1.7.</t>
  </si>
  <si>
    <t>Дохід від діяльності автостоянки</t>
  </si>
  <si>
    <t>1.8.</t>
  </si>
  <si>
    <t>Дохід від ринку "Господар"</t>
  </si>
  <si>
    <t>1.9.</t>
  </si>
  <si>
    <t>Дохід від оренди площі корпусу</t>
  </si>
  <si>
    <t>1.10.</t>
  </si>
  <si>
    <t>Фінансова допомога з міськ.бюджету</t>
  </si>
  <si>
    <t>2.</t>
  </si>
  <si>
    <t>Витрати/ використання/ Кт, Дт , всього, в т.ч.</t>
  </si>
  <si>
    <t>2.1.</t>
  </si>
  <si>
    <t>Заробітна плата, в т.ч.</t>
  </si>
  <si>
    <t>2.1.1.</t>
  </si>
  <si>
    <t>АУП</t>
  </si>
  <si>
    <t>2.1.2.</t>
  </si>
  <si>
    <t>Основних працівників</t>
  </si>
  <si>
    <t>2.2.</t>
  </si>
  <si>
    <t>Єдиний внесок, в т.ч.</t>
  </si>
  <si>
    <t>2.2.1.</t>
  </si>
  <si>
    <t>2.2.2.</t>
  </si>
  <si>
    <t>2.3.</t>
  </si>
  <si>
    <t>Матеріали (в розрізі видів діяльності)</t>
  </si>
  <si>
    <t>в 1.5 р.б</t>
  </si>
  <si>
    <t>в.2.5 р.б</t>
  </si>
  <si>
    <t>2.3.1.</t>
  </si>
  <si>
    <t xml:space="preserve">матеріали </t>
  </si>
  <si>
    <t>2.3.2.</t>
  </si>
  <si>
    <t>канцтовари, МШП</t>
  </si>
  <si>
    <t>2.4.</t>
  </si>
  <si>
    <t>Амортизація основних засобів (в розрізі видів діяльності)</t>
  </si>
  <si>
    <t>2.4.1.</t>
  </si>
  <si>
    <t>безоплатно отриманих</t>
  </si>
  <si>
    <t>2.4.2.</t>
  </si>
  <si>
    <t>власних основних засобів</t>
  </si>
  <si>
    <t>2.5.</t>
  </si>
  <si>
    <t xml:space="preserve">Комунальні послуги  </t>
  </si>
  <si>
    <t xml:space="preserve">(в розрізі видів діяльності) </t>
  </si>
  <si>
    <t>2.5.1.</t>
  </si>
  <si>
    <t>прибирання ринку "Господар"</t>
  </si>
  <si>
    <t>2.5.2.</t>
  </si>
  <si>
    <t>електроенергія</t>
  </si>
  <si>
    <t>в.1.5 р.б</t>
  </si>
  <si>
    <t>2.5.3.</t>
  </si>
  <si>
    <t>вивіз та складування ТПВ</t>
  </si>
  <si>
    <t>2.5.4.</t>
  </si>
  <si>
    <t>водопостачання та водовідведення</t>
  </si>
  <si>
    <t>2.5.5.</t>
  </si>
  <si>
    <t>опалення</t>
  </si>
  <si>
    <t>2.6.</t>
  </si>
  <si>
    <t xml:space="preserve">Послуги звязку </t>
  </si>
  <si>
    <t>2.7.</t>
  </si>
  <si>
    <t xml:space="preserve">Послуги сторонніх організацій </t>
  </si>
  <si>
    <t>в.1.4 р.б.</t>
  </si>
  <si>
    <t>2.7.1.</t>
  </si>
  <si>
    <t>обслуговування РРО</t>
  </si>
  <si>
    <t>2.7.2.</t>
  </si>
  <si>
    <t>комісія банку</t>
  </si>
  <si>
    <t>2.7.3.</t>
  </si>
  <si>
    <t>ветеранар.лабораторія</t>
  </si>
  <si>
    <t>2.7.4.</t>
  </si>
  <si>
    <t>утримання електрогосподарства</t>
  </si>
  <si>
    <t>2.7.5.</t>
  </si>
  <si>
    <t>дезінфекція, ліквідац.заходи</t>
  </si>
  <si>
    <t>2.7.6.</t>
  </si>
  <si>
    <t>охорона та безпека</t>
  </si>
  <si>
    <t>2.7.7.</t>
  </si>
  <si>
    <t>поточний ремонт об'єкту "Критий ринок" за рахунок коштів міськ.бюдж.</t>
  </si>
  <si>
    <t>2.7.8.</t>
  </si>
  <si>
    <t>Інші послуги сторонніх організацій</t>
  </si>
  <si>
    <t>2.8.</t>
  </si>
  <si>
    <t>Інші витрати</t>
  </si>
  <si>
    <t>2.8.1.</t>
  </si>
  <si>
    <t>утримання покриття території</t>
  </si>
  <si>
    <t>2.9.</t>
  </si>
  <si>
    <t>сплата 30% до бюджету</t>
  </si>
  <si>
    <t>3.</t>
  </si>
  <si>
    <t>сплата за землю</t>
  </si>
  <si>
    <t>Фінансовий результат до оподаткування</t>
  </si>
  <si>
    <r>
      <t xml:space="preserve">в 62,6 разів </t>
    </r>
    <r>
      <rPr>
        <b/>
        <sz val="10"/>
        <color indexed="8"/>
        <rFont val="Calibri"/>
        <family val="2"/>
        <charset val="204"/>
      </rPr>
      <t>&lt;</t>
    </r>
  </si>
  <si>
    <t>Фінанс.допомога з міськ.бюджету</t>
  </si>
  <si>
    <t xml:space="preserve">Фінансовий результат з врахуванням фін.допомоги </t>
  </si>
  <si>
    <t>в 62,6 разів &lt;</t>
  </si>
  <si>
    <t>Сплата податку на прибуток</t>
  </si>
  <si>
    <t>Придбання основних засобів, всього, в.т.р.в розрізі основних засобів</t>
  </si>
  <si>
    <t>9. Залишкова вартість основних засобів станом на 01.04.2024 р.  складає 564,8 тис.грн.</t>
  </si>
  <si>
    <r>
      <t>10. Величина статутного капіталу станом на 01</t>
    </r>
    <r>
      <rPr>
        <u/>
        <sz val="12"/>
        <color indexed="8"/>
        <rFont val="Times New Roman"/>
        <family val="1"/>
        <charset val="204"/>
      </rPr>
      <t xml:space="preserve">.04.2024 р. </t>
    </r>
    <r>
      <rPr>
        <sz val="12"/>
        <color indexed="8"/>
        <rFont val="Times New Roman"/>
        <family val="1"/>
        <charset val="204"/>
      </rPr>
      <t xml:space="preserve"> складає </t>
    </r>
    <r>
      <rPr>
        <u/>
        <sz val="12"/>
        <color indexed="8"/>
        <rFont val="Times New Roman"/>
        <family val="1"/>
        <charset val="204"/>
      </rPr>
      <t>1123,1</t>
    </r>
    <r>
      <rPr>
        <sz val="12"/>
        <color indexed="8"/>
        <rFont val="Times New Roman"/>
        <family val="1"/>
        <charset val="204"/>
      </rPr>
      <t xml:space="preserve"> тис. грн.</t>
    </r>
  </si>
  <si>
    <t>11. Вартість земельних ділянок станом на 01.07.2021р.-345,3 тис. грн.</t>
  </si>
  <si>
    <t>Вартість земельних ділянок станом на 01.04.2024р.-21238,4 тис. грн.</t>
  </si>
  <si>
    <t>Директор  КП "Критий  ринок м. Южноукраїнська"</t>
  </si>
  <si>
    <t>__________________</t>
  </si>
  <si>
    <t>Ілля БАСАРАБ</t>
  </si>
  <si>
    <t>О.А. Акуленко</t>
  </si>
  <si>
    <t>Голов. бухгалтер КП "Критий ринок м. Южноукраїнська"</t>
  </si>
  <si>
    <t>________</t>
  </si>
  <si>
    <t>Ліна ЦИСАРУК</t>
  </si>
  <si>
    <t>Л.В. Цисарук</t>
  </si>
  <si>
    <t>А.І. Явтушенко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</si>
</sst>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;@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/>
    <xf numFmtId="0" fontId="2" fillId="0" borderId="0" xfId="1" applyFont="1" applyFill="1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textRotation="90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textRotation="90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textRotation="90" wrapText="1"/>
    </xf>
    <xf numFmtId="0" fontId="6" fillId="0" borderId="11" xfId="1" applyFont="1" applyFill="1" applyBorder="1" applyAlignment="1">
      <alignment horizontal="center" textRotation="90" wrapText="1"/>
    </xf>
    <xf numFmtId="0" fontId="7" fillId="0" borderId="14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9" fillId="0" borderId="11" xfId="1" applyFont="1" applyBorder="1" applyAlignment="1">
      <alignment wrapText="1"/>
    </xf>
    <xf numFmtId="164" fontId="10" fillId="0" borderId="11" xfId="1" applyNumberFormat="1" applyFont="1" applyBorder="1" applyAlignment="1">
      <alignment horizontal="center" vertical="center" wrapText="1"/>
    </xf>
    <xf numFmtId="164" fontId="10" fillId="2" borderId="11" xfId="1" applyNumberFormat="1" applyFont="1" applyFill="1" applyBorder="1" applyAlignment="1">
      <alignment horizontal="center" vertical="center" wrapText="1"/>
    </xf>
    <xf numFmtId="0" fontId="11" fillId="0" borderId="0" xfId="1" applyFont="1"/>
    <xf numFmtId="164" fontId="11" fillId="0" borderId="0" xfId="1" applyNumberFormat="1" applyFont="1"/>
    <xf numFmtId="16" fontId="12" fillId="0" borderId="14" xfId="1" applyNumberFormat="1" applyFont="1" applyBorder="1" applyAlignment="1">
      <alignment horizontal="center" wrapText="1"/>
    </xf>
    <xf numFmtId="0" fontId="6" fillId="0" borderId="11" xfId="1" applyFont="1" applyBorder="1" applyAlignment="1">
      <alignment vertical="top" wrapText="1"/>
    </xf>
    <xf numFmtId="164" fontId="7" fillId="0" borderId="11" xfId="1" applyNumberFormat="1" applyFont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wrapText="1"/>
    </xf>
    <xf numFmtId="164" fontId="1" fillId="0" borderId="0" xfId="1" applyNumberFormat="1"/>
    <xf numFmtId="0" fontId="9" fillId="0" borderId="11" xfId="1" applyFont="1" applyBorder="1" applyAlignment="1">
      <alignment vertical="top" wrapText="1"/>
    </xf>
    <xf numFmtId="164" fontId="10" fillId="3" borderId="11" xfId="1" applyNumberFormat="1" applyFont="1" applyFill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wrapText="1"/>
    </xf>
    <xf numFmtId="0" fontId="13" fillId="0" borderId="15" xfId="1" applyFont="1" applyFill="1" applyBorder="1" applyAlignment="1">
      <alignment horizontal="center" wrapText="1"/>
    </xf>
    <xf numFmtId="14" fontId="14" fillId="0" borderId="15" xfId="1" applyNumberFormat="1" applyFont="1" applyBorder="1" applyAlignment="1">
      <alignment horizontal="center"/>
    </xf>
    <xf numFmtId="0" fontId="6" fillId="0" borderId="11" xfId="1" applyFont="1" applyFill="1" applyBorder="1" applyAlignment="1">
      <alignment vertical="top" wrapText="1"/>
    </xf>
    <xf numFmtId="165" fontId="8" fillId="0" borderId="14" xfId="1" applyNumberFormat="1" applyFont="1" applyBorder="1" applyAlignment="1">
      <alignment horizontal="center" wrapText="1"/>
    </xf>
    <xf numFmtId="165" fontId="12" fillId="0" borderId="14" xfId="1" applyNumberFormat="1" applyFont="1" applyBorder="1" applyAlignment="1">
      <alignment horizontal="center" wrapText="1"/>
    </xf>
    <xf numFmtId="165" fontId="8" fillId="0" borderId="8" xfId="1" applyNumberFormat="1" applyFont="1" applyFill="1" applyBorder="1" applyAlignment="1">
      <alignment horizontal="center" wrapText="1"/>
    </xf>
    <xf numFmtId="0" fontId="9" fillId="0" borderId="13" xfId="1" applyFont="1" applyBorder="1" applyAlignment="1">
      <alignment vertical="top" wrapText="1"/>
    </xf>
    <xf numFmtId="164" fontId="10" fillId="0" borderId="13" xfId="1" applyNumberFormat="1" applyFont="1" applyBorder="1" applyAlignment="1">
      <alignment horizontal="center" vertical="center" wrapText="1"/>
    </xf>
    <xf numFmtId="164" fontId="10" fillId="0" borderId="13" xfId="1" applyNumberFormat="1" applyFont="1" applyFill="1" applyBorder="1" applyAlignment="1">
      <alignment horizontal="center" vertical="center" wrapText="1"/>
    </xf>
    <xf numFmtId="165" fontId="12" fillId="0" borderId="16" xfId="1" applyNumberFormat="1" applyFont="1" applyFill="1" applyBorder="1" applyAlignment="1">
      <alignment horizontal="center" wrapText="1"/>
    </xf>
    <xf numFmtId="0" fontId="6" fillId="0" borderId="16" xfId="1" applyFont="1" applyBorder="1" applyAlignment="1">
      <alignment vertical="top" wrapText="1"/>
    </xf>
    <xf numFmtId="164" fontId="10" fillId="0" borderId="16" xfId="1" applyNumberFormat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top" wrapText="1"/>
    </xf>
    <xf numFmtId="164" fontId="7" fillId="0" borderId="13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wrapText="1"/>
    </xf>
    <xf numFmtId="164" fontId="10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wrapText="1"/>
    </xf>
    <xf numFmtId="164" fontId="10" fillId="0" borderId="14" xfId="1" applyNumberFormat="1" applyFont="1" applyBorder="1" applyAlignment="1">
      <alignment horizontal="center" vertical="center" wrapText="1"/>
    </xf>
    <xf numFmtId="164" fontId="15" fillId="0" borderId="14" xfId="1" applyNumberFormat="1" applyFont="1" applyFill="1" applyBorder="1" applyAlignment="1">
      <alignment horizontal="center" vertical="center" wrapText="1"/>
    </xf>
    <xf numFmtId="164" fontId="15" fillId="0" borderId="1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164" fontId="15" fillId="0" borderId="18" xfId="1" applyNumberFormat="1" applyFont="1" applyFill="1" applyBorder="1" applyAlignment="1">
      <alignment vertical="center" wrapText="1"/>
    </xf>
    <xf numFmtId="164" fontId="15" fillId="2" borderId="11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justify"/>
    </xf>
    <xf numFmtId="0" fontId="6" fillId="0" borderId="0" xfId="1" applyFont="1" applyAlignment="1"/>
    <xf numFmtId="0" fontId="6" fillId="0" borderId="0" xfId="1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Normal="100" workbookViewId="0">
      <pane xSplit="2" ySplit="17" topLeftCell="C65" activePane="bottomRight" state="frozen"/>
      <selection pane="topRight" activeCell="C1" sqref="C1"/>
      <selection pane="bottomLeft" activeCell="A17" sqref="A17"/>
      <selection pane="bottomRight" activeCell="Q17" sqref="Q17"/>
    </sheetView>
  </sheetViews>
  <sheetFormatPr defaultRowHeight="12.75" x14ac:dyDescent="0.2"/>
  <cols>
    <col min="1" max="1" width="7.140625" style="6" customWidth="1"/>
    <col min="2" max="2" width="42.28515625" style="6" customWidth="1"/>
    <col min="3" max="3" width="8.140625" style="6" customWidth="1"/>
    <col min="4" max="4" width="9.140625" style="6"/>
    <col min="5" max="5" width="9.85546875" style="6" customWidth="1"/>
    <col min="6" max="6" width="8.140625" style="7" customWidth="1"/>
    <col min="7" max="7" width="17.42578125" style="7" customWidth="1"/>
    <col min="8" max="13" width="0" style="6" hidden="1" customWidth="1"/>
    <col min="14" max="14" width="7.42578125" style="6" hidden="1" customWidth="1"/>
    <col min="15" max="15" width="0" style="6" hidden="1" customWidth="1"/>
    <col min="16" max="256" width="9.140625" style="6"/>
    <col min="257" max="257" width="7.140625" style="6" customWidth="1"/>
    <col min="258" max="258" width="39.85546875" style="6" customWidth="1"/>
    <col min="259" max="259" width="8.140625" style="6" customWidth="1"/>
    <col min="260" max="260" width="9.140625" style="6"/>
    <col min="261" max="261" width="9.85546875" style="6" customWidth="1"/>
    <col min="262" max="262" width="8.140625" style="6" customWidth="1"/>
    <col min="263" max="263" width="9" style="6" customWidth="1"/>
    <col min="264" max="269" width="9.140625" style="6"/>
    <col min="270" max="270" width="7.42578125" style="6" customWidth="1"/>
    <col min="271" max="512" width="9.140625" style="6"/>
    <col min="513" max="513" width="7.140625" style="6" customWidth="1"/>
    <col min="514" max="514" width="39.85546875" style="6" customWidth="1"/>
    <col min="515" max="515" width="8.140625" style="6" customWidth="1"/>
    <col min="516" max="516" width="9.140625" style="6"/>
    <col min="517" max="517" width="9.85546875" style="6" customWidth="1"/>
    <col min="518" max="518" width="8.140625" style="6" customWidth="1"/>
    <col min="519" max="519" width="9" style="6" customWidth="1"/>
    <col min="520" max="525" width="9.140625" style="6"/>
    <col min="526" max="526" width="7.42578125" style="6" customWidth="1"/>
    <col min="527" max="768" width="9.140625" style="6"/>
    <col min="769" max="769" width="7.140625" style="6" customWidth="1"/>
    <col min="770" max="770" width="39.85546875" style="6" customWidth="1"/>
    <col min="771" max="771" width="8.140625" style="6" customWidth="1"/>
    <col min="772" max="772" width="9.140625" style="6"/>
    <col min="773" max="773" width="9.85546875" style="6" customWidth="1"/>
    <col min="774" max="774" width="8.140625" style="6" customWidth="1"/>
    <col min="775" max="775" width="9" style="6" customWidth="1"/>
    <col min="776" max="781" width="9.140625" style="6"/>
    <col min="782" max="782" width="7.42578125" style="6" customWidth="1"/>
    <col min="783" max="1024" width="9.140625" style="6"/>
    <col min="1025" max="1025" width="7.140625" style="6" customWidth="1"/>
    <col min="1026" max="1026" width="39.85546875" style="6" customWidth="1"/>
    <col min="1027" max="1027" width="8.140625" style="6" customWidth="1"/>
    <col min="1028" max="1028" width="9.140625" style="6"/>
    <col min="1029" max="1029" width="9.85546875" style="6" customWidth="1"/>
    <col min="1030" max="1030" width="8.140625" style="6" customWidth="1"/>
    <col min="1031" max="1031" width="9" style="6" customWidth="1"/>
    <col min="1032" max="1037" width="9.140625" style="6"/>
    <col min="1038" max="1038" width="7.42578125" style="6" customWidth="1"/>
    <col min="1039" max="1280" width="9.140625" style="6"/>
    <col min="1281" max="1281" width="7.140625" style="6" customWidth="1"/>
    <col min="1282" max="1282" width="39.85546875" style="6" customWidth="1"/>
    <col min="1283" max="1283" width="8.140625" style="6" customWidth="1"/>
    <col min="1284" max="1284" width="9.140625" style="6"/>
    <col min="1285" max="1285" width="9.85546875" style="6" customWidth="1"/>
    <col min="1286" max="1286" width="8.140625" style="6" customWidth="1"/>
    <col min="1287" max="1287" width="9" style="6" customWidth="1"/>
    <col min="1288" max="1293" width="9.140625" style="6"/>
    <col min="1294" max="1294" width="7.42578125" style="6" customWidth="1"/>
    <col min="1295" max="1536" width="9.140625" style="6"/>
    <col min="1537" max="1537" width="7.140625" style="6" customWidth="1"/>
    <col min="1538" max="1538" width="39.85546875" style="6" customWidth="1"/>
    <col min="1539" max="1539" width="8.140625" style="6" customWidth="1"/>
    <col min="1540" max="1540" width="9.140625" style="6"/>
    <col min="1541" max="1541" width="9.85546875" style="6" customWidth="1"/>
    <col min="1542" max="1542" width="8.140625" style="6" customWidth="1"/>
    <col min="1543" max="1543" width="9" style="6" customWidth="1"/>
    <col min="1544" max="1549" width="9.140625" style="6"/>
    <col min="1550" max="1550" width="7.42578125" style="6" customWidth="1"/>
    <col min="1551" max="1792" width="9.140625" style="6"/>
    <col min="1793" max="1793" width="7.140625" style="6" customWidth="1"/>
    <col min="1794" max="1794" width="39.85546875" style="6" customWidth="1"/>
    <col min="1795" max="1795" width="8.140625" style="6" customWidth="1"/>
    <col min="1796" max="1796" width="9.140625" style="6"/>
    <col min="1797" max="1797" width="9.85546875" style="6" customWidth="1"/>
    <col min="1798" max="1798" width="8.140625" style="6" customWidth="1"/>
    <col min="1799" max="1799" width="9" style="6" customWidth="1"/>
    <col min="1800" max="1805" width="9.140625" style="6"/>
    <col min="1806" max="1806" width="7.42578125" style="6" customWidth="1"/>
    <col min="1807" max="2048" width="9.140625" style="6"/>
    <col min="2049" max="2049" width="7.140625" style="6" customWidth="1"/>
    <col min="2050" max="2050" width="39.85546875" style="6" customWidth="1"/>
    <col min="2051" max="2051" width="8.140625" style="6" customWidth="1"/>
    <col min="2052" max="2052" width="9.140625" style="6"/>
    <col min="2053" max="2053" width="9.85546875" style="6" customWidth="1"/>
    <col min="2054" max="2054" width="8.140625" style="6" customWidth="1"/>
    <col min="2055" max="2055" width="9" style="6" customWidth="1"/>
    <col min="2056" max="2061" width="9.140625" style="6"/>
    <col min="2062" max="2062" width="7.42578125" style="6" customWidth="1"/>
    <col min="2063" max="2304" width="9.140625" style="6"/>
    <col min="2305" max="2305" width="7.140625" style="6" customWidth="1"/>
    <col min="2306" max="2306" width="39.85546875" style="6" customWidth="1"/>
    <col min="2307" max="2307" width="8.140625" style="6" customWidth="1"/>
    <col min="2308" max="2308" width="9.140625" style="6"/>
    <col min="2309" max="2309" width="9.85546875" style="6" customWidth="1"/>
    <col min="2310" max="2310" width="8.140625" style="6" customWidth="1"/>
    <col min="2311" max="2311" width="9" style="6" customWidth="1"/>
    <col min="2312" max="2317" width="9.140625" style="6"/>
    <col min="2318" max="2318" width="7.42578125" style="6" customWidth="1"/>
    <col min="2319" max="2560" width="9.140625" style="6"/>
    <col min="2561" max="2561" width="7.140625" style="6" customWidth="1"/>
    <col min="2562" max="2562" width="39.85546875" style="6" customWidth="1"/>
    <col min="2563" max="2563" width="8.140625" style="6" customWidth="1"/>
    <col min="2564" max="2564" width="9.140625" style="6"/>
    <col min="2565" max="2565" width="9.85546875" style="6" customWidth="1"/>
    <col min="2566" max="2566" width="8.140625" style="6" customWidth="1"/>
    <col min="2567" max="2567" width="9" style="6" customWidth="1"/>
    <col min="2568" max="2573" width="9.140625" style="6"/>
    <col min="2574" max="2574" width="7.42578125" style="6" customWidth="1"/>
    <col min="2575" max="2816" width="9.140625" style="6"/>
    <col min="2817" max="2817" width="7.140625" style="6" customWidth="1"/>
    <col min="2818" max="2818" width="39.85546875" style="6" customWidth="1"/>
    <col min="2819" max="2819" width="8.140625" style="6" customWidth="1"/>
    <col min="2820" max="2820" width="9.140625" style="6"/>
    <col min="2821" max="2821" width="9.85546875" style="6" customWidth="1"/>
    <col min="2822" max="2822" width="8.140625" style="6" customWidth="1"/>
    <col min="2823" max="2823" width="9" style="6" customWidth="1"/>
    <col min="2824" max="2829" width="9.140625" style="6"/>
    <col min="2830" max="2830" width="7.42578125" style="6" customWidth="1"/>
    <col min="2831" max="3072" width="9.140625" style="6"/>
    <col min="3073" max="3073" width="7.140625" style="6" customWidth="1"/>
    <col min="3074" max="3074" width="39.85546875" style="6" customWidth="1"/>
    <col min="3075" max="3075" width="8.140625" style="6" customWidth="1"/>
    <col min="3076" max="3076" width="9.140625" style="6"/>
    <col min="3077" max="3077" width="9.85546875" style="6" customWidth="1"/>
    <col min="3078" max="3078" width="8.140625" style="6" customWidth="1"/>
    <col min="3079" max="3079" width="9" style="6" customWidth="1"/>
    <col min="3080" max="3085" width="9.140625" style="6"/>
    <col min="3086" max="3086" width="7.42578125" style="6" customWidth="1"/>
    <col min="3087" max="3328" width="9.140625" style="6"/>
    <col min="3329" max="3329" width="7.140625" style="6" customWidth="1"/>
    <col min="3330" max="3330" width="39.85546875" style="6" customWidth="1"/>
    <col min="3331" max="3331" width="8.140625" style="6" customWidth="1"/>
    <col min="3332" max="3332" width="9.140625" style="6"/>
    <col min="3333" max="3333" width="9.85546875" style="6" customWidth="1"/>
    <col min="3334" max="3334" width="8.140625" style="6" customWidth="1"/>
    <col min="3335" max="3335" width="9" style="6" customWidth="1"/>
    <col min="3336" max="3341" width="9.140625" style="6"/>
    <col min="3342" max="3342" width="7.42578125" style="6" customWidth="1"/>
    <col min="3343" max="3584" width="9.140625" style="6"/>
    <col min="3585" max="3585" width="7.140625" style="6" customWidth="1"/>
    <col min="3586" max="3586" width="39.85546875" style="6" customWidth="1"/>
    <col min="3587" max="3587" width="8.140625" style="6" customWidth="1"/>
    <col min="3588" max="3588" width="9.140625" style="6"/>
    <col min="3589" max="3589" width="9.85546875" style="6" customWidth="1"/>
    <col min="3590" max="3590" width="8.140625" style="6" customWidth="1"/>
    <col min="3591" max="3591" width="9" style="6" customWidth="1"/>
    <col min="3592" max="3597" width="9.140625" style="6"/>
    <col min="3598" max="3598" width="7.42578125" style="6" customWidth="1"/>
    <col min="3599" max="3840" width="9.140625" style="6"/>
    <col min="3841" max="3841" width="7.140625" style="6" customWidth="1"/>
    <col min="3842" max="3842" width="39.85546875" style="6" customWidth="1"/>
    <col min="3843" max="3843" width="8.140625" style="6" customWidth="1"/>
    <col min="3844" max="3844" width="9.140625" style="6"/>
    <col min="3845" max="3845" width="9.85546875" style="6" customWidth="1"/>
    <col min="3846" max="3846" width="8.140625" style="6" customWidth="1"/>
    <col min="3847" max="3847" width="9" style="6" customWidth="1"/>
    <col min="3848" max="3853" width="9.140625" style="6"/>
    <col min="3854" max="3854" width="7.42578125" style="6" customWidth="1"/>
    <col min="3855" max="4096" width="9.140625" style="6"/>
    <col min="4097" max="4097" width="7.140625" style="6" customWidth="1"/>
    <col min="4098" max="4098" width="39.85546875" style="6" customWidth="1"/>
    <col min="4099" max="4099" width="8.140625" style="6" customWidth="1"/>
    <col min="4100" max="4100" width="9.140625" style="6"/>
    <col min="4101" max="4101" width="9.85546875" style="6" customWidth="1"/>
    <col min="4102" max="4102" width="8.140625" style="6" customWidth="1"/>
    <col min="4103" max="4103" width="9" style="6" customWidth="1"/>
    <col min="4104" max="4109" width="9.140625" style="6"/>
    <col min="4110" max="4110" width="7.42578125" style="6" customWidth="1"/>
    <col min="4111" max="4352" width="9.140625" style="6"/>
    <col min="4353" max="4353" width="7.140625" style="6" customWidth="1"/>
    <col min="4354" max="4354" width="39.85546875" style="6" customWidth="1"/>
    <col min="4355" max="4355" width="8.140625" style="6" customWidth="1"/>
    <col min="4356" max="4356" width="9.140625" style="6"/>
    <col min="4357" max="4357" width="9.85546875" style="6" customWidth="1"/>
    <col min="4358" max="4358" width="8.140625" style="6" customWidth="1"/>
    <col min="4359" max="4359" width="9" style="6" customWidth="1"/>
    <col min="4360" max="4365" width="9.140625" style="6"/>
    <col min="4366" max="4366" width="7.42578125" style="6" customWidth="1"/>
    <col min="4367" max="4608" width="9.140625" style="6"/>
    <col min="4609" max="4609" width="7.140625" style="6" customWidth="1"/>
    <col min="4610" max="4610" width="39.85546875" style="6" customWidth="1"/>
    <col min="4611" max="4611" width="8.140625" style="6" customWidth="1"/>
    <col min="4612" max="4612" width="9.140625" style="6"/>
    <col min="4613" max="4613" width="9.85546875" style="6" customWidth="1"/>
    <col min="4614" max="4614" width="8.140625" style="6" customWidth="1"/>
    <col min="4615" max="4615" width="9" style="6" customWidth="1"/>
    <col min="4616" max="4621" width="9.140625" style="6"/>
    <col min="4622" max="4622" width="7.42578125" style="6" customWidth="1"/>
    <col min="4623" max="4864" width="9.140625" style="6"/>
    <col min="4865" max="4865" width="7.140625" style="6" customWidth="1"/>
    <col min="4866" max="4866" width="39.85546875" style="6" customWidth="1"/>
    <col min="4867" max="4867" width="8.140625" style="6" customWidth="1"/>
    <col min="4868" max="4868" width="9.140625" style="6"/>
    <col min="4869" max="4869" width="9.85546875" style="6" customWidth="1"/>
    <col min="4870" max="4870" width="8.140625" style="6" customWidth="1"/>
    <col min="4871" max="4871" width="9" style="6" customWidth="1"/>
    <col min="4872" max="4877" width="9.140625" style="6"/>
    <col min="4878" max="4878" width="7.42578125" style="6" customWidth="1"/>
    <col min="4879" max="5120" width="9.140625" style="6"/>
    <col min="5121" max="5121" width="7.140625" style="6" customWidth="1"/>
    <col min="5122" max="5122" width="39.85546875" style="6" customWidth="1"/>
    <col min="5123" max="5123" width="8.140625" style="6" customWidth="1"/>
    <col min="5124" max="5124" width="9.140625" style="6"/>
    <col min="5125" max="5125" width="9.85546875" style="6" customWidth="1"/>
    <col min="5126" max="5126" width="8.140625" style="6" customWidth="1"/>
    <col min="5127" max="5127" width="9" style="6" customWidth="1"/>
    <col min="5128" max="5133" width="9.140625" style="6"/>
    <col min="5134" max="5134" width="7.42578125" style="6" customWidth="1"/>
    <col min="5135" max="5376" width="9.140625" style="6"/>
    <col min="5377" max="5377" width="7.140625" style="6" customWidth="1"/>
    <col min="5378" max="5378" width="39.85546875" style="6" customWidth="1"/>
    <col min="5379" max="5379" width="8.140625" style="6" customWidth="1"/>
    <col min="5380" max="5380" width="9.140625" style="6"/>
    <col min="5381" max="5381" width="9.85546875" style="6" customWidth="1"/>
    <col min="5382" max="5382" width="8.140625" style="6" customWidth="1"/>
    <col min="5383" max="5383" width="9" style="6" customWidth="1"/>
    <col min="5384" max="5389" width="9.140625" style="6"/>
    <col min="5390" max="5390" width="7.42578125" style="6" customWidth="1"/>
    <col min="5391" max="5632" width="9.140625" style="6"/>
    <col min="5633" max="5633" width="7.140625" style="6" customWidth="1"/>
    <col min="5634" max="5634" width="39.85546875" style="6" customWidth="1"/>
    <col min="5635" max="5635" width="8.140625" style="6" customWidth="1"/>
    <col min="5636" max="5636" width="9.140625" style="6"/>
    <col min="5637" max="5637" width="9.85546875" style="6" customWidth="1"/>
    <col min="5638" max="5638" width="8.140625" style="6" customWidth="1"/>
    <col min="5639" max="5639" width="9" style="6" customWidth="1"/>
    <col min="5640" max="5645" width="9.140625" style="6"/>
    <col min="5646" max="5646" width="7.42578125" style="6" customWidth="1"/>
    <col min="5647" max="5888" width="9.140625" style="6"/>
    <col min="5889" max="5889" width="7.140625" style="6" customWidth="1"/>
    <col min="5890" max="5890" width="39.85546875" style="6" customWidth="1"/>
    <col min="5891" max="5891" width="8.140625" style="6" customWidth="1"/>
    <col min="5892" max="5892" width="9.140625" style="6"/>
    <col min="5893" max="5893" width="9.85546875" style="6" customWidth="1"/>
    <col min="5894" max="5894" width="8.140625" style="6" customWidth="1"/>
    <col min="5895" max="5895" width="9" style="6" customWidth="1"/>
    <col min="5896" max="5901" width="9.140625" style="6"/>
    <col min="5902" max="5902" width="7.42578125" style="6" customWidth="1"/>
    <col min="5903" max="6144" width="9.140625" style="6"/>
    <col min="6145" max="6145" width="7.140625" style="6" customWidth="1"/>
    <col min="6146" max="6146" width="39.85546875" style="6" customWidth="1"/>
    <col min="6147" max="6147" width="8.140625" style="6" customWidth="1"/>
    <col min="6148" max="6148" width="9.140625" style="6"/>
    <col min="6149" max="6149" width="9.85546875" style="6" customWidth="1"/>
    <col min="6150" max="6150" width="8.140625" style="6" customWidth="1"/>
    <col min="6151" max="6151" width="9" style="6" customWidth="1"/>
    <col min="6152" max="6157" width="9.140625" style="6"/>
    <col min="6158" max="6158" width="7.42578125" style="6" customWidth="1"/>
    <col min="6159" max="6400" width="9.140625" style="6"/>
    <col min="6401" max="6401" width="7.140625" style="6" customWidth="1"/>
    <col min="6402" max="6402" width="39.85546875" style="6" customWidth="1"/>
    <col min="6403" max="6403" width="8.140625" style="6" customWidth="1"/>
    <col min="6404" max="6404" width="9.140625" style="6"/>
    <col min="6405" max="6405" width="9.85546875" style="6" customWidth="1"/>
    <col min="6406" max="6406" width="8.140625" style="6" customWidth="1"/>
    <col min="6407" max="6407" width="9" style="6" customWidth="1"/>
    <col min="6408" max="6413" width="9.140625" style="6"/>
    <col min="6414" max="6414" width="7.42578125" style="6" customWidth="1"/>
    <col min="6415" max="6656" width="9.140625" style="6"/>
    <col min="6657" max="6657" width="7.140625" style="6" customWidth="1"/>
    <col min="6658" max="6658" width="39.85546875" style="6" customWidth="1"/>
    <col min="6659" max="6659" width="8.140625" style="6" customWidth="1"/>
    <col min="6660" max="6660" width="9.140625" style="6"/>
    <col min="6661" max="6661" width="9.85546875" style="6" customWidth="1"/>
    <col min="6662" max="6662" width="8.140625" style="6" customWidth="1"/>
    <col min="6663" max="6663" width="9" style="6" customWidth="1"/>
    <col min="6664" max="6669" width="9.140625" style="6"/>
    <col min="6670" max="6670" width="7.42578125" style="6" customWidth="1"/>
    <col min="6671" max="6912" width="9.140625" style="6"/>
    <col min="6913" max="6913" width="7.140625" style="6" customWidth="1"/>
    <col min="6914" max="6914" width="39.85546875" style="6" customWidth="1"/>
    <col min="6915" max="6915" width="8.140625" style="6" customWidth="1"/>
    <col min="6916" max="6916" width="9.140625" style="6"/>
    <col min="6917" max="6917" width="9.85546875" style="6" customWidth="1"/>
    <col min="6918" max="6918" width="8.140625" style="6" customWidth="1"/>
    <col min="6919" max="6919" width="9" style="6" customWidth="1"/>
    <col min="6920" max="6925" width="9.140625" style="6"/>
    <col min="6926" max="6926" width="7.42578125" style="6" customWidth="1"/>
    <col min="6927" max="7168" width="9.140625" style="6"/>
    <col min="7169" max="7169" width="7.140625" style="6" customWidth="1"/>
    <col min="7170" max="7170" width="39.85546875" style="6" customWidth="1"/>
    <col min="7171" max="7171" width="8.140625" style="6" customWidth="1"/>
    <col min="7172" max="7172" width="9.140625" style="6"/>
    <col min="7173" max="7173" width="9.85546875" style="6" customWidth="1"/>
    <col min="7174" max="7174" width="8.140625" style="6" customWidth="1"/>
    <col min="7175" max="7175" width="9" style="6" customWidth="1"/>
    <col min="7176" max="7181" width="9.140625" style="6"/>
    <col min="7182" max="7182" width="7.42578125" style="6" customWidth="1"/>
    <col min="7183" max="7424" width="9.140625" style="6"/>
    <col min="7425" max="7425" width="7.140625" style="6" customWidth="1"/>
    <col min="7426" max="7426" width="39.85546875" style="6" customWidth="1"/>
    <col min="7427" max="7427" width="8.140625" style="6" customWidth="1"/>
    <col min="7428" max="7428" width="9.140625" style="6"/>
    <col min="7429" max="7429" width="9.85546875" style="6" customWidth="1"/>
    <col min="7430" max="7430" width="8.140625" style="6" customWidth="1"/>
    <col min="7431" max="7431" width="9" style="6" customWidth="1"/>
    <col min="7432" max="7437" width="9.140625" style="6"/>
    <col min="7438" max="7438" width="7.42578125" style="6" customWidth="1"/>
    <col min="7439" max="7680" width="9.140625" style="6"/>
    <col min="7681" max="7681" width="7.140625" style="6" customWidth="1"/>
    <col min="7682" max="7682" width="39.85546875" style="6" customWidth="1"/>
    <col min="7683" max="7683" width="8.140625" style="6" customWidth="1"/>
    <col min="7684" max="7684" width="9.140625" style="6"/>
    <col min="7685" max="7685" width="9.85546875" style="6" customWidth="1"/>
    <col min="7686" max="7686" width="8.140625" style="6" customWidth="1"/>
    <col min="7687" max="7687" width="9" style="6" customWidth="1"/>
    <col min="7688" max="7693" width="9.140625" style="6"/>
    <col min="7694" max="7694" width="7.42578125" style="6" customWidth="1"/>
    <col min="7695" max="7936" width="9.140625" style="6"/>
    <col min="7937" max="7937" width="7.140625" style="6" customWidth="1"/>
    <col min="7938" max="7938" width="39.85546875" style="6" customWidth="1"/>
    <col min="7939" max="7939" width="8.140625" style="6" customWidth="1"/>
    <col min="7940" max="7940" width="9.140625" style="6"/>
    <col min="7941" max="7941" width="9.85546875" style="6" customWidth="1"/>
    <col min="7942" max="7942" width="8.140625" style="6" customWidth="1"/>
    <col min="7943" max="7943" width="9" style="6" customWidth="1"/>
    <col min="7944" max="7949" width="9.140625" style="6"/>
    <col min="7950" max="7950" width="7.42578125" style="6" customWidth="1"/>
    <col min="7951" max="8192" width="9.140625" style="6"/>
    <col min="8193" max="8193" width="7.140625" style="6" customWidth="1"/>
    <col min="8194" max="8194" width="39.85546875" style="6" customWidth="1"/>
    <col min="8195" max="8195" width="8.140625" style="6" customWidth="1"/>
    <col min="8196" max="8196" width="9.140625" style="6"/>
    <col min="8197" max="8197" width="9.85546875" style="6" customWidth="1"/>
    <col min="8198" max="8198" width="8.140625" style="6" customWidth="1"/>
    <col min="8199" max="8199" width="9" style="6" customWidth="1"/>
    <col min="8200" max="8205" width="9.140625" style="6"/>
    <col min="8206" max="8206" width="7.42578125" style="6" customWidth="1"/>
    <col min="8207" max="8448" width="9.140625" style="6"/>
    <col min="8449" max="8449" width="7.140625" style="6" customWidth="1"/>
    <col min="8450" max="8450" width="39.85546875" style="6" customWidth="1"/>
    <col min="8451" max="8451" width="8.140625" style="6" customWidth="1"/>
    <col min="8452" max="8452" width="9.140625" style="6"/>
    <col min="8453" max="8453" width="9.85546875" style="6" customWidth="1"/>
    <col min="8454" max="8454" width="8.140625" style="6" customWidth="1"/>
    <col min="8455" max="8455" width="9" style="6" customWidth="1"/>
    <col min="8456" max="8461" width="9.140625" style="6"/>
    <col min="8462" max="8462" width="7.42578125" style="6" customWidth="1"/>
    <col min="8463" max="8704" width="9.140625" style="6"/>
    <col min="8705" max="8705" width="7.140625" style="6" customWidth="1"/>
    <col min="8706" max="8706" width="39.85546875" style="6" customWidth="1"/>
    <col min="8707" max="8707" width="8.140625" style="6" customWidth="1"/>
    <col min="8708" max="8708" width="9.140625" style="6"/>
    <col min="8709" max="8709" width="9.85546875" style="6" customWidth="1"/>
    <col min="8710" max="8710" width="8.140625" style="6" customWidth="1"/>
    <col min="8711" max="8711" width="9" style="6" customWidth="1"/>
    <col min="8712" max="8717" width="9.140625" style="6"/>
    <col min="8718" max="8718" width="7.42578125" style="6" customWidth="1"/>
    <col min="8719" max="8960" width="9.140625" style="6"/>
    <col min="8961" max="8961" width="7.140625" style="6" customWidth="1"/>
    <col min="8962" max="8962" width="39.85546875" style="6" customWidth="1"/>
    <col min="8963" max="8963" width="8.140625" style="6" customWidth="1"/>
    <col min="8964" max="8964" width="9.140625" style="6"/>
    <col min="8965" max="8965" width="9.85546875" style="6" customWidth="1"/>
    <col min="8966" max="8966" width="8.140625" style="6" customWidth="1"/>
    <col min="8967" max="8967" width="9" style="6" customWidth="1"/>
    <col min="8968" max="8973" width="9.140625" style="6"/>
    <col min="8974" max="8974" width="7.42578125" style="6" customWidth="1"/>
    <col min="8975" max="9216" width="9.140625" style="6"/>
    <col min="9217" max="9217" width="7.140625" style="6" customWidth="1"/>
    <col min="9218" max="9218" width="39.85546875" style="6" customWidth="1"/>
    <col min="9219" max="9219" width="8.140625" style="6" customWidth="1"/>
    <col min="9220" max="9220" width="9.140625" style="6"/>
    <col min="9221" max="9221" width="9.85546875" style="6" customWidth="1"/>
    <col min="9222" max="9222" width="8.140625" style="6" customWidth="1"/>
    <col min="9223" max="9223" width="9" style="6" customWidth="1"/>
    <col min="9224" max="9229" width="9.140625" style="6"/>
    <col min="9230" max="9230" width="7.42578125" style="6" customWidth="1"/>
    <col min="9231" max="9472" width="9.140625" style="6"/>
    <col min="9473" max="9473" width="7.140625" style="6" customWidth="1"/>
    <col min="9474" max="9474" width="39.85546875" style="6" customWidth="1"/>
    <col min="9475" max="9475" width="8.140625" style="6" customWidth="1"/>
    <col min="9476" max="9476" width="9.140625" style="6"/>
    <col min="9477" max="9477" width="9.85546875" style="6" customWidth="1"/>
    <col min="9478" max="9478" width="8.140625" style="6" customWidth="1"/>
    <col min="9479" max="9479" width="9" style="6" customWidth="1"/>
    <col min="9480" max="9485" width="9.140625" style="6"/>
    <col min="9486" max="9486" width="7.42578125" style="6" customWidth="1"/>
    <col min="9487" max="9728" width="9.140625" style="6"/>
    <col min="9729" max="9729" width="7.140625" style="6" customWidth="1"/>
    <col min="9730" max="9730" width="39.85546875" style="6" customWidth="1"/>
    <col min="9731" max="9731" width="8.140625" style="6" customWidth="1"/>
    <col min="9732" max="9732" width="9.140625" style="6"/>
    <col min="9733" max="9733" width="9.85546875" style="6" customWidth="1"/>
    <col min="9734" max="9734" width="8.140625" style="6" customWidth="1"/>
    <col min="9735" max="9735" width="9" style="6" customWidth="1"/>
    <col min="9736" max="9741" width="9.140625" style="6"/>
    <col min="9742" max="9742" width="7.42578125" style="6" customWidth="1"/>
    <col min="9743" max="9984" width="9.140625" style="6"/>
    <col min="9985" max="9985" width="7.140625" style="6" customWidth="1"/>
    <col min="9986" max="9986" width="39.85546875" style="6" customWidth="1"/>
    <col min="9987" max="9987" width="8.140625" style="6" customWidth="1"/>
    <col min="9988" max="9988" width="9.140625" style="6"/>
    <col min="9989" max="9989" width="9.85546875" style="6" customWidth="1"/>
    <col min="9990" max="9990" width="8.140625" style="6" customWidth="1"/>
    <col min="9991" max="9991" width="9" style="6" customWidth="1"/>
    <col min="9992" max="9997" width="9.140625" style="6"/>
    <col min="9998" max="9998" width="7.42578125" style="6" customWidth="1"/>
    <col min="9999" max="10240" width="9.140625" style="6"/>
    <col min="10241" max="10241" width="7.140625" style="6" customWidth="1"/>
    <col min="10242" max="10242" width="39.85546875" style="6" customWidth="1"/>
    <col min="10243" max="10243" width="8.140625" style="6" customWidth="1"/>
    <col min="10244" max="10244" width="9.140625" style="6"/>
    <col min="10245" max="10245" width="9.85546875" style="6" customWidth="1"/>
    <col min="10246" max="10246" width="8.140625" style="6" customWidth="1"/>
    <col min="10247" max="10247" width="9" style="6" customWidth="1"/>
    <col min="10248" max="10253" width="9.140625" style="6"/>
    <col min="10254" max="10254" width="7.42578125" style="6" customWidth="1"/>
    <col min="10255" max="10496" width="9.140625" style="6"/>
    <col min="10497" max="10497" width="7.140625" style="6" customWidth="1"/>
    <col min="10498" max="10498" width="39.85546875" style="6" customWidth="1"/>
    <col min="10499" max="10499" width="8.140625" style="6" customWidth="1"/>
    <col min="10500" max="10500" width="9.140625" style="6"/>
    <col min="10501" max="10501" width="9.85546875" style="6" customWidth="1"/>
    <col min="10502" max="10502" width="8.140625" style="6" customWidth="1"/>
    <col min="10503" max="10503" width="9" style="6" customWidth="1"/>
    <col min="10504" max="10509" width="9.140625" style="6"/>
    <col min="10510" max="10510" width="7.42578125" style="6" customWidth="1"/>
    <col min="10511" max="10752" width="9.140625" style="6"/>
    <col min="10753" max="10753" width="7.140625" style="6" customWidth="1"/>
    <col min="10754" max="10754" width="39.85546875" style="6" customWidth="1"/>
    <col min="10755" max="10755" width="8.140625" style="6" customWidth="1"/>
    <col min="10756" max="10756" width="9.140625" style="6"/>
    <col min="10757" max="10757" width="9.85546875" style="6" customWidth="1"/>
    <col min="10758" max="10758" width="8.140625" style="6" customWidth="1"/>
    <col min="10759" max="10759" width="9" style="6" customWidth="1"/>
    <col min="10760" max="10765" width="9.140625" style="6"/>
    <col min="10766" max="10766" width="7.42578125" style="6" customWidth="1"/>
    <col min="10767" max="11008" width="9.140625" style="6"/>
    <col min="11009" max="11009" width="7.140625" style="6" customWidth="1"/>
    <col min="11010" max="11010" width="39.85546875" style="6" customWidth="1"/>
    <col min="11011" max="11011" width="8.140625" style="6" customWidth="1"/>
    <col min="11012" max="11012" width="9.140625" style="6"/>
    <col min="11013" max="11013" width="9.85546875" style="6" customWidth="1"/>
    <col min="11014" max="11014" width="8.140625" style="6" customWidth="1"/>
    <col min="11015" max="11015" width="9" style="6" customWidth="1"/>
    <col min="11016" max="11021" width="9.140625" style="6"/>
    <col min="11022" max="11022" width="7.42578125" style="6" customWidth="1"/>
    <col min="11023" max="11264" width="9.140625" style="6"/>
    <col min="11265" max="11265" width="7.140625" style="6" customWidth="1"/>
    <col min="11266" max="11266" width="39.85546875" style="6" customWidth="1"/>
    <col min="11267" max="11267" width="8.140625" style="6" customWidth="1"/>
    <col min="11268" max="11268" width="9.140625" style="6"/>
    <col min="11269" max="11269" width="9.85546875" style="6" customWidth="1"/>
    <col min="11270" max="11270" width="8.140625" style="6" customWidth="1"/>
    <col min="11271" max="11271" width="9" style="6" customWidth="1"/>
    <col min="11272" max="11277" width="9.140625" style="6"/>
    <col min="11278" max="11278" width="7.42578125" style="6" customWidth="1"/>
    <col min="11279" max="11520" width="9.140625" style="6"/>
    <col min="11521" max="11521" width="7.140625" style="6" customWidth="1"/>
    <col min="11522" max="11522" width="39.85546875" style="6" customWidth="1"/>
    <col min="11523" max="11523" width="8.140625" style="6" customWidth="1"/>
    <col min="11524" max="11524" width="9.140625" style="6"/>
    <col min="11525" max="11525" width="9.85546875" style="6" customWidth="1"/>
    <col min="11526" max="11526" width="8.140625" style="6" customWidth="1"/>
    <col min="11527" max="11527" width="9" style="6" customWidth="1"/>
    <col min="11528" max="11533" width="9.140625" style="6"/>
    <col min="11534" max="11534" width="7.42578125" style="6" customWidth="1"/>
    <col min="11535" max="11776" width="9.140625" style="6"/>
    <col min="11777" max="11777" width="7.140625" style="6" customWidth="1"/>
    <col min="11778" max="11778" width="39.85546875" style="6" customWidth="1"/>
    <col min="11779" max="11779" width="8.140625" style="6" customWidth="1"/>
    <col min="11780" max="11780" width="9.140625" style="6"/>
    <col min="11781" max="11781" width="9.85546875" style="6" customWidth="1"/>
    <col min="11782" max="11782" width="8.140625" style="6" customWidth="1"/>
    <col min="11783" max="11783" width="9" style="6" customWidth="1"/>
    <col min="11784" max="11789" width="9.140625" style="6"/>
    <col min="11790" max="11790" width="7.42578125" style="6" customWidth="1"/>
    <col min="11791" max="12032" width="9.140625" style="6"/>
    <col min="12033" max="12033" width="7.140625" style="6" customWidth="1"/>
    <col min="12034" max="12034" width="39.85546875" style="6" customWidth="1"/>
    <col min="12035" max="12035" width="8.140625" style="6" customWidth="1"/>
    <col min="12036" max="12036" width="9.140625" style="6"/>
    <col min="12037" max="12037" width="9.85546875" style="6" customWidth="1"/>
    <col min="12038" max="12038" width="8.140625" style="6" customWidth="1"/>
    <col min="12039" max="12039" width="9" style="6" customWidth="1"/>
    <col min="12040" max="12045" width="9.140625" style="6"/>
    <col min="12046" max="12046" width="7.42578125" style="6" customWidth="1"/>
    <col min="12047" max="12288" width="9.140625" style="6"/>
    <col min="12289" max="12289" width="7.140625" style="6" customWidth="1"/>
    <col min="12290" max="12290" width="39.85546875" style="6" customWidth="1"/>
    <col min="12291" max="12291" width="8.140625" style="6" customWidth="1"/>
    <col min="12292" max="12292" width="9.140625" style="6"/>
    <col min="12293" max="12293" width="9.85546875" style="6" customWidth="1"/>
    <col min="12294" max="12294" width="8.140625" style="6" customWidth="1"/>
    <col min="12295" max="12295" width="9" style="6" customWidth="1"/>
    <col min="12296" max="12301" width="9.140625" style="6"/>
    <col min="12302" max="12302" width="7.42578125" style="6" customWidth="1"/>
    <col min="12303" max="12544" width="9.140625" style="6"/>
    <col min="12545" max="12545" width="7.140625" style="6" customWidth="1"/>
    <col min="12546" max="12546" width="39.85546875" style="6" customWidth="1"/>
    <col min="12547" max="12547" width="8.140625" style="6" customWidth="1"/>
    <col min="12548" max="12548" width="9.140625" style="6"/>
    <col min="12549" max="12549" width="9.85546875" style="6" customWidth="1"/>
    <col min="12550" max="12550" width="8.140625" style="6" customWidth="1"/>
    <col min="12551" max="12551" width="9" style="6" customWidth="1"/>
    <col min="12552" max="12557" width="9.140625" style="6"/>
    <col min="12558" max="12558" width="7.42578125" style="6" customWidth="1"/>
    <col min="12559" max="12800" width="9.140625" style="6"/>
    <col min="12801" max="12801" width="7.140625" style="6" customWidth="1"/>
    <col min="12802" max="12802" width="39.85546875" style="6" customWidth="1"/>
    <col min="12803" max="12803" width="8.140625" style="6" customWidth="1"/>
    <col min="12804" max="12804" width="9.140625" style="6"/>
    <col min="12805" max="12805" width="9.85546875" style="6" customWidth="1"/>
    <col min="12806" max="12806" width="8.140625" style="6" customWidth="1"/>
    <col min="12807" max="12807" width="9" style="6" customWidth="1"/>
    <col min="12808" max="12813" width="9.140625" style="6"/>
    <col min="12814" max="12814" width="7.42578125" style="6" customWidth="1"/>
    <col min="12815" max="13056" width="9.140625" style="6"/>
    <col min="13057" max="13057" width="7.140625" style="6" customWidth="1"/>
    <col min="13058" max="13058" width="39.85546875" style="6" customWidth="1"/>
    <col min="13059" max="13059" width="8.140625" style="6" customWidth="1"/>
    <col min="13060" max="13060" width="9.140625" style="6"/>
    <col min="13061" max="13061" width="9.85546875" style="6" customWidth="1"/>
    <col min="13062" max="13062" width="8.140625" style="6" customWidth="1"/>
    <col min="13063" max="13063" width="9" style="6" customWidth="1"/>
    <col min="13064" max="13069" width="9.140625" style="6"/>
    <col min="13070" max="13070" width="7.42578125" style="6" customWidth="1"/>
    <col min="13071" max="13312" width="9.140625" style="6"/>
    <col min="13313" max="13313" width="7.140625" style="6" customWidth="1"/>
    <col min="13314" max="13314" width="39.85546875" style="6" customWidth="1"/>
    <col min="13315" max="13315" width="8.140625" style="6" customWidth="1"/>
    <col min="13316" max="13316" width="9.140625" style="6"/>
    <col min="13317" max="13317" width="9.85546875" style="6" customWidth="1"/>
    <col min="13318" max="13318" width="8.140625" style="6" customWidth="1"/>
    <col min="13319" max="13319" width="9" style="6" customWidth="1"/>
    <col min="13320" max="13325" width="9.140625" style="6"/>
    <col min="13326" max="13326" width="7.42578125" style="6" customWidth="1"/>
    <col min="13327" max="13568" width="9.140625" style="6"/>
    <col min="13569" max="13569" width="7.140625" style="6" customWidth="1"/>
    <col min="13570" max="13570" width="39.85546875" style="6" customWidth="1"/>
    <col min="13571" max="13571" width="8.140625" style="6" customWidth="1"/>
    <col min="13572" max="13572" width="9.140625" style="6"/>
    <col min="13573" max="13573" width="9.85546875" style="6" customWidth="1"/>
    <col min="13574" max="13574" width="8.140625" style="6" customWidth="1"/>
    <col min="13575" max="13575" width="9" style="6" customWidth="1"/>
    <col min="13576" max="13581" width="9.140625" style="6"/>
    <col min="13582" max="13582" width="7.42578125" style="6" customWidth="1"/>
    <col min="13583" max="13824" width="9.140625" style="6"/>
    <col min="13825" max="13825" width="7.140625" style="6" customWidth="1"/>
    <col min="13826" max="13826" width="39.85546875" style="6" customWidth="1"/>
    <col min="13827" max="13827" width="8.140625" style="6" customWidth="1"/>
    <col min="13828" max="13828" width="9.140625" style="6"/>
    <col min="13829" max="13829" width="9.85546875" style="6" customWidth="1"/>
    <col min="13830" max="13830" width="8.140625" style="6" customWidth="1"/>
    <col min="13831" max="13831" width="9" style="6" customWidth="1"/>
    <col min="13832" max="13837" width="9.140625" style="6"/>
    <col min="13838" max="13838" width="7.42578125" style="6" customWidth="1"/>
    <col min="13839" max="14080" width="9.140625" style="6"/>
    <col min="14081" max="14081" width="7.140625" style="6" customWidth="1"/>
    <col min="14082" max="14082" width="39.85546875" style="6" customWidth="1"/>
    <col min="14083" max="14083" width="8.140625" style="6" customWidth="1"/>
    <col min="14084" max="14084" width="9.140625" style="6"/>
    <col min="14085" max="14085" width="9.85546875" style="6" customWidth="1"/>
    <col min="14086" max="14086" width="8.140625" style="6" customWidth="1"/>
    <col min="14087" max="14087" width="9" style="6" customWidth="1"/>
    <col min="14088" max="14093" width="9.140625" style="6"/>
    <col min="14094" max="14094" width="7.42578125" style="6" customWidth="1"/>
    <col min="14095" max="14336" width="9.140625" style="6"/>
    <col min="14337" max="14337" width="7.140625" style="6" customWidth="1"/>
    <col min="14338" max="14338" width="39.85546875" style="6" customWidth="1"/>
    <col min="14339" max="14339" width="8.140625" style="6" customWidth="1"/>
    <col min="14340" max="14340" width="9.140625" style="6"/>
    <col min="14341" max="14341" width="9.85546875" style="6" customWidth="1"/>
    <col min="14342" max="14342" width="8.140625" style="6" customWidth="1"/>
    <col min="14343" max="14343" width="9" style="6" customWidth="1"/>
    <col min="14344" max="14349" width="9.140625" style="6"/>
    <col min="14350" max="14350" width="7.42578125" style="6" customWidth="1"/>
    <col min="14351" max="14592" width="9.140625" style="6"/>
    <col min="14593" max="14593" width="7.140625" style="6" customWidth="1"/>
    <col min="14594" max="14594" width="39.85546875" style="6" customWidth="1"/>
    <col min="14595" max="14595" width="8.140625" style="6" customWidth="1"/>
    <col min="14596" max="14596" width="9.140625" style="6"/>
    <col min="14597" max="14597" width="9.85546875" style="6" customWidth="1"/>
    <col min="14598" max="14598" width="8.140625" style="6" customWidth="1"/>
    <col min="14599" max="14599" width="9" style="6" customWidth="1"/>
    <col min="14600" max="14605" width="9.140625" style="6"/>
    <col min="14606" max="14606" width="7.42578125" style="6" customWidth="1"/>
    <col min="14607" max="14848" width="9.140625" style="6"/>
    <col min="14849" max="14849" width="7.140625" style="6" customWidth="1"/>
    <col min="14850" max="14850" width="39.85546875" style="6" customWidth="1"/>
    <col min="14851" max="14851" width="8.140625" style="6" customWidth="1"/>
    <col min="14852" max="14852" width="9.140625" style="6"/>
    <col min="14853" max="14853" width="9.85546875" style="6" customWidth="1"/>
    <col min="14854" max="14854" width="8.140625" style="6" customWidth="1"/>
    <col min="14855" max="14855" width="9" style="6" customWidth="1"/>
    <col min="14856" max="14861" width="9.140625" style="6"/>
    <col min="14862" max="14862" width="7.42578125" style="6" customWidth="1"/>
    <col min="14863" max="15104" width="9.140625" style="6"/>
    <col min="15105" max="15105" width="7.140625" style="6" customWidth="1"/>
    <col min="15106" max="15106" width="39.85546875" style="6" customWidth="1"/>
    <col min="15107" max="15107" width="8.140625" style="6" customWidth="1"/>
    <col min="15108" max="15108" width="9.140625" style="6"/>
    <col min="15109" max="15109" width="9.85546875" style="6" customWidth="1"/>
    <col min="15110" max="15110" width="8.140625" style="6" customWidth="1"/>
    <col min="15111" max="15111" width="9" style="6" customWidth="1"/>
    <col min="15112" max="15117" width="9.140625" style="6"/>
    <col min="15118" max="15118" width="7.42578125" style="6" customWidth="1"/>
    <col min="15119" max="15360" width="9.140625" style="6"/>
    <col min="15361" max="15361" width="7.140625" style="6" customWidth="1"/>
    <col min="15362" max="15362" width="39.85546875" style="6" customWidth="1"/>
    <col min="15363" max="15363" width="8.140625" style="6" customWidth="1"/>
    <col min="15364" max="15364" width="9.140625" style="6"/>
    <col min="15365" max="15365" width="9.85546875" style="6" customWidth="1"/>
    <col min="15366" max="15366" width="8.140625" style="6" customWidth="1"/>
    <col min="15367" max="15367" width="9" style="6" customWidth="1"/>
    <col min="15368" max="15373" width="9.140625" style="6"/>
    <col min="15374" max="15374" width="7.42578125" style="6" customWidth="1"/>
    <col min="15375" max="15616" width="9.140625" style="6"/>
    <col min="15617" max="15617" width="7.140625" style="6" customWidth="1"/>
    <col min="15618" max="15618" width="39.85546875" style="6" customWidth="1"/>
    <col min="15619" max="15619" width="8.140625" style="6" customWidth="1"/>
    <col min="15620" max="15620" width="9.140625" style="6"/>
    <col min="15621" max="15621" width="9.85546875" style="6" customWidth="1"/>
    <col min="15622" max="15622" width="8.140625" style="6" customWidth="1"/>
    <col min="15623" max="15623" width="9" style="6" customWidth="1"/>
    <col min="15624" max="15629" width="9.140625" style="6"/>
    <col min="15630" max="15630" width="7.42578125" style="6" customWidth="1"/>
    <col min="15631" max="15872" width="9.140625" style="6"/>
    <col min="15873" max="15873" width="7.140625" style="6" customWidth="1"/>
    <col min="15874" max="15874" width="39.85546875" style="6" customWidth="1"/>
    <col min="15875" max="15875" width="8.140625" style="6" customWidth="1"/>
    <col min="15876" max="15876" width="9.140625" style="6"/>
    <col min="15877" max="15877" width="9.85546875" style="6" customWidth="1"/>
    <col min="15878" max="15878" width="8.140625" style="6" customWidth="1"/>
    <col min="15879" max="15879" width="9" style="6" customWidth="1"/>
    <col min="15880" max="15885" width="9.140625" style="6"/>
    <col min="15886" max="15886" width="7.42578125" style="6" customWidth="1"/>
    <col min="15887" max="16128" width="9.140625" style="6"/>
    <col min="16129" max="16129" width="7.140625" style="6" customWidth="1"/>
    <col min="16130" max="16130" width="39.85546875" style="6" customWidth="1"/>
    <col min="16131" max="16131" width="8.140625" style="6" customWidth="1"/>
    <col min="16132" max="16132" width="9.140625" style="6"/>
    <col min="16133" max="16133" width="9.85546875" style="6" customWidth="1"/>
    <col min="16134" max="16134" width="8.140625" style="6" customWidth="1"/>
    <col min="16135" max="16135" width="9" style="6" customWidth="1"/>
    <col min="16136" max="16141" width="9.140625" style="6"/>
    <col min="16142" max="16142" width="7.42578125" style="6" customWidth="1"/>
    <col min="16143" max="16384" width="9.140625" style="6"/>
  </cols>
  <sheetData>
    <row r="1" spans="1:15" s="1" customFormat="1" ht="15.75" x14ac:dyDescent="0.25">
      <c r="F1" s="1" t="s">
        <v>0</v>
      </c>
      <c r="K1" s="1" t="s">
        <v>1</v>
      </c>
    </row>
    <row r="2" spans="1:15" s="1" customFormat="1" ht="15.75" x14ac:dyDescent="0.25">
      <c r="E2" s="1" t="s">
        <v>2</v>
      </c>
      <c r="K2" s="1" t="s">
        <v>3</v>
      </c>
    </row>
    <row r="3" spans="1:15" s="1" customFormat="1" ht="15.75" x14ac:dyDescent="0.25">
      <c r="E3" s="1" t="s">
        <v>4</v>
      </c>
      <c r="K3" s="1" t="s">
        <v>5</v>
      </c>
    </row>
    <row r="4" spans="1:15" s="1" customFormat="1" ht="15.75" x14ac:dyDescent="0.25">
      <c r="E4" s="1" t="s">
        <v>6</v>
      </c>
      <c r="F4" s="2"/>
      <c r="G4" s="2"/>
    </row>
    <row r="5" spans="1:15" s="1" customFormat="1" ht="15.75" x14ac:dyDescent="0.25">
      <c r="F5" s="2"/>
      <c r="G5" s="2"/>
    </row>
    <row r="6" spans="1:15" s="1" customFormat="1" ht="15.75" customHeight="1" x14ac:dyDescent="0.3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15.75" x14ac:dyDescent="0.25">
      <c r="A7" s="4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15.75" x14ac:dyDescent="0.25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15.75" x14ac:dyDescent="0.2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 thickBot="1" x14ac:dyDescent="0.25">
      <c r="G10" s="7" t="s">
        <v>11</v>
      </c>
    </row>
    <row r="11" spans="1:15" ht="24" customHeight="1" thickBot="1" x14ac:dyDescent="0.3">
      <c r="A11" s="8" t="s">
        <v>12</v>
      </c>
      <c r="B11" s="8" t="s">
        <v>13</v>
      </c>
      <c r="C11" s="9" t="s">
        <v>14</v>
      </c>
      <c r="D11" s="10" t="s">
        <v>15</v>
      </c>
      <c r="E11" s="11"/>
      <c r="F11" s="11"/>
      <c r="G11" s="12"/>
      <c r="H11" s="13" t="s">
        <v>16</v>
      </c>
      <c r="I11" s="14"/>
      <c r="J11" s="14"/>
      <c r="K11" s="14"/>
      <c r="L11" s="14"/>
      <c r="M11" s="14"/>
      <c r="N11" s="14"/>
      <c r="O11" s="15"/>
    </row>
    <row r="12" spans="1:15" ht="17.25" customHeight="1" thickBot="1" x14ac:dyDescent="0.3">
      <c r="A12" s="16"/>
      <c r="B12" s="16"/>
      <c r="C12" s="17"/>
      <c r="D12" s="18"/>
      <c r="E12" s="19"/>
      <c r="F12" s="19"/>
      <c r="G12" s="20"/>
      <c r="H12" s="13" t="s">
        <v>17</v>
      </c>
      <c r="I12" s="14"/>
      <c r="J12" s="14"/>
      <c r="K12" s="15"/>
      <c r="L12" s="13" t="s">
        <v>18</v>
      </c>
      <c r="M12" s="14"/>
      <c r="N12" s="14"/>
      <c r="O12" s="15"/>
    </row>
    <row r="13" spans="1:15" ht="31.5" customHeight="1" x14ac:dyDescent="0.2">
      <c r="A13" s="16"/>
      <c r="B13" s="16"/>
      <c r="C13" s="17"/>
      <c r="D13" s="9" t="s">
        <v>19</v>
      </c>
      <c r="E13" s="9" t="s">
        <v>20</v>
      </c>
      <c r="F13" s="21" t="s">
        <v>21</v>
      </c>
      <c r="G13" s="22"/>
      <c r="H13" s="9" t="s">
        <v>19</v>
      </c>
      <c r="I13" s="9" t="s">
        <v>20</v>
      </c>
      <c r="J13" s="21" t="s">
        <v>21</v>
      </c>
      <c r="K13" s="22"/>
      <c r="L13" s="9" t="s">
        <v>19</v>
      </c>
      <c r="M13" s="9" t="s">
        <v>20</v>
      </c>
      <c r="N13" s="21" t="s">
        <v>21</v>
      </c>
      <c r="O13" s="22"/>
    </row>
    <row r="14" spans="1:15" ht="12.75" customHeight="1" x14ac:dyDescent="0.2">
      <c r="A14" s="16"/>
      <c r="B14" s="16"/>
      <c r="C14" s="17"/>
      <c r="D14" s="17"/>
      <c r="E14" s="17"/>
      <c r="F14" s="23"/>
      <c r="G14" s="24"/>
      <c r="H14" s="17"/>
      <c r="I14" s="17"/>
      <c r="J14" s="23"/>
      <c r="K14" s="24"/>
      <c r="L14" s="17"/>
      <c r="M14" s="17"/>
      <c r="N14" s="23"/>
      <c r="O14" s="24"/>
    </row>
    <row r="15" spans="1:15" ht="16.5" customHeight="1" thickBot="1" x14ac:dyDescent="0.25">
      <c r="A15" s="16"/>
      <c r="B15" s="16"/>
      <c r="C15" s="17"/>
      <c r="D15" s="17"/>
      <c r="E15" s="17"/>
      <c r="F15" s="25"/>
      <c r="G15" s="26"/>
      <c r="H15" s="17"/>
      <c r="I15" s="17"/>
      <c r="J15" s="25"/>
      <c r="K15" s="26"/>
      <c r="L15" s="17"/>
      <c r="M15" s="17"/>
      <c r="N15" s="25"/>
      <c r="O15" s="26"/>
    </row>
    <row r="16" spans="1:15" ht="48.75" customHeight="1" thickBot="1" x14ac:dyDescent="0.25">
      <c r="A16" s="27"/>
      <c r="B16" s="27"/>
      <c r="C16" s="28"/>
      <c r="D16" s="28"/>
      <c r="E16" s="28"/>
      <c r="F16" s="29" t="s">
        <v>22</v>
      </c>
      <c r="G16" s="29" t="s">
        <v>23</v>
      </c>
      <c r="H16" s="28"/>
      <c r="I16" s="28"/>
      <c r="J16" s="29" t="s">
        <v>22</v>
      </c>
      <c r="K16" s="29" t="s">
        <v>23</v>
      </c>
      <c r="L16" s="28"/>
      <c r="M16" s="28"/>
      <c r="N16" s="29" t="s">
        <v>22</v>
      </c>
      <c r="O16" s="29" t="s">
        <v>23</v>
      </c>
    </row>
    <row r="17" spans="1:17" ht="13.5" thickBot="1" x14ac:dyDescent="0.25">
      <c r="A17" s="30">
        <v>1</v>
      </c>
      <c r="B17" s="31">
        <v>2</v>
      </c>
      <c r="C17" s="31">
        <v>3</v>
      </c>
      <c r="D17" s="31">
        <v>4</v>
      </c>
      <c r="E17" s="31">
        <v>5</v>
      </c>
      <c r="F17" s="32">
        <v>6</v>
      </c>
      <c r="G17" s="32">
        <v>7</v>
      </c>
      <c r="H17" s="31">
        <v>4</v>
      </c>
      <c r="I17" s="31">
        <v>5</v>
      </c>
      <c r="J17" s="32">
        <v>6</v>
      </c>
      <c r="K17" s="32">
        <v>7</v>
      </c>
      <c r="L17" s="31">
        <v>4</v>
      </c>
      <c r="M17" s="31">
        <v>5</v>
      </c>
      <c r="N17" s="32">
        <v>6</v>
      </c>
      <c r="O17" s="32">
        <v>7</v>
      </c>
    </row>
    <row r="18" spans="1:17" s="37" customFormat="1" ht="38.25" customHeight="1" thickBot="1" x14ac:dyDescent="0.3">
      <c r="A18" s="33">
        <v>1</v>
      </c>
      <c r="B18" s="34" t="s">
        <v>24</v>
      </c>
      <c r="C18" s="35">
        <f>C19+C20+C21+C22+C23+C24+C25+C26+C27+C28</f>
        <v>6487.2</v>
      </c>
      <c r="D18" s="35">
        <f>D19+D20+D21+D26+D22+D23+D24+D25+D27+D28</f>
        <v>3460.9</v>
      </c>
      <c r="E18" s="35">
        <f>E19+E20+E21+E26+E23+E22+E24+E25+E27+E28</f>
        <v>691</v>
      </c>
      <c r="F18" s="35">
        <f>E18/D18*100</f>
        <v>19.965904822445026</v>
      </c>
      <c r="G18" s="36">
        <f>G19+G20+G21+G26+G22+G23+G24+G25+G28+G27</f>
        <v>-2769.9</v>
      </c>
      <c r="H18" s="35" t="e">
        <f>H19+#REF!+H20+H21</f>
        <v>#REF!</v>
      </c>
      <c r="I18" s="35" t="e">
        <f>I19+#REF!+I20+I21</f>
        <v>#REF!</v>
      </c>
      <c r="J18" s="35" t="e">
        <f>I18/H18*100</f>
        <v>#REF!</v>
      </c>
      <c r="K18" s="35" t="e">
        <f>K19+#REF!+K20+K21</f>
        <v>#REF!</v>
      </c>
      <c r="L18" s="35" t="e">
        <f>L19+#REF!+L20+#REF!</f>
        <v>#REF!</v>
      </c>
      <c r="M18" s="35" t="e">
        <f>M19+#REF!+M20+#REF!</f>
        <v>#REF!</v>
      </c>
      <c r="N18" s="35" t="e">
        <f>N19+#REF!+N20+#REF!</f>
        <v>#REF!</v>
      </c>
      <c r="O18" s="35" t="e">
        <f>O19+#REF!+O20+#REF!</f>
        <v>#REF!</v>
      </c>
      <c r="Q18" s="38"/>
    </row>
    <row r="19" spans="1:17" ht="33.75" customHeight="1" thickBot="1" x14ac:dyDescent="0.3">
      <c r="A19" s="39" t="s">
        <v>25</v>
      </c>
      <c r="B19" s="40" t="s">
        <v>26</v>
      </c>
      <c r="C19" s="35">
        <v>114</v>
      </c>
      <c r="D19" s="41">
        <v>28.5</v>
      </c>
      <c r="E19" s="41">
        <v>28.5</v>
      </c>
      <c r="F19" s="35">
        <f t="shared" ref="F19:F41" si="0">E19/D19*100</f>
        <v>100</v>
      </c>
      <c r="G19" s="42">
        <f t="shared" ref="G19:G62" si="1">E19-D19</f>
        <v>0</v>
      </c>
      <c r="H19" s="41">
        <v>90</v>
      </c>
      <c r="I19" s="41">
        <v>90.2</v>
      </c>
      <c r="J19" s="35">
        <f t="shared" ref="J19:J41" si="2">I19/H19*100</f>
        <v>100.22222222222223</v>
      </c>
      <c r="K19" s="42">
        <f>I19-H19</f>
        <v>0.20000000000000284</v>
      </c>
      <c r="L19" s="41">
        <v>0</v>
      </c>
      <c r="M19" s="41"/>
      <c r="N19" s="35"/>
      <c r="O19" s="42"/>
    </row>
    <row r="20" spans="1:17" ht="16.5" thickBot="1" x14ac:dyDescent="0.3">
      <c r="A20" s="43" t="s">
        <v>27</v>
      </c>
      <c r="B20" s="40" t="s">
        <v>28</v>
      </c>
      <c r="C20" s="35">
        <v>104.4</v>
      </c>
      <c r="D20" s="41">
        <v>25.7</v>
      </c>
      <c r="E20" s="41">
        <v>25.7</v>
      </c>
      <c r="F20" s="35">
        <f t="shared" si="0"/>
        <v>100</v>
      </c>
      <c r="G20" s="42">
        <f t="shared" si="1"/>
        <v>0</v>
      </c>
      <c r="H20" s="41">
        <v>60.3</v>
      </c>
      <c r="I20" s="41">
        <v>74.900000000000006</v>
      </c>
      <c r="J20" s="35">
        <f t="shared" si="2"/>
        <v>124.21227197346603</v>
      </c>
      <c r="K20" s="42">
        <f>I20-H20</f>
        <v>14.600000000000009</v>
      </c>
      <c r="L20" s="41"/>
      <c r="M20" s="41"/>
      <c r="N20" s="35"/>
      <c r="O20" s="42"/>
    </row>
    <row r="21" spans="1:17" ht="32.25" thickBot="1" x14ac:dyDescent="0.3">
      <c r="A21" s="43" t="s">
        <v>29</v>
      </c>
      <c r="B21" s="40" t="s">
        <v>30</v>
      </c>
      <c r="C21" s="35">
        <v>1628.1</v>
      </c>
      <c r="D21" s="41">
        <v>364.6</v>
      </c>
      <c r="E21" s="41">
        <v>358.6</v>
      </c>
      <c r="F21" s="35">
        <f t="shared" si="0"/>
        <v>98.354360943499728</v>
      </c>
      <c r="G21" s="42">
        <f t="shared" si="1"/>
        <v>-6</v>
      </c>
      <c r="H21" s="41">
        <v>51.6</v>
      </c>
      <c r="I21" s="41">
        <v>51.6</v>
      </c>
      <c r="J21" s="35">
        <f t="shared" si="2"/>
        <v>100</v>
      </c>
      <c r="K21" s="42">
        <f>I21-H21</f>
        <v>0</v>
      </c>
      <c r="L21" s="41"/>
      <c r="M21" s="41"/>
      <c r="N21" s="35"/>
      <c r="O21" s="42"/>
      <c r="Q21" s="44"/>
    </row>
    <row r="22" spans="1:17" ht="16.5" thickBot="1" x14ac:dyDescent="0.3">
      <c r="A22" s="43" t="s">
        <v>31</v>
      </c>
      <c r="B22" s="40" t="s">
        <v>32</v>
      </c>
      <c r="C22" s="35">
        <v>0</v>
      </c>
      <c r="D22" s="41">
        <v>0</v>
      </c>
      <c r="E22" s="41">
        <v>0</v>
      </c>
      <c r="F22" s="35">
        <v>0</v>
      </c>
      <c r="G22" s="42">
        <f t="shared" si="1"/>
        <v>0</v>
      </c>
      <c r="H22" s="41"/>
      <c r="I22" s="41"/>
      <c r="J22" s="35"/>
      <c r="K22" s="42"/>
      <c r="L22" s="41"/>
      <c r="M22" s="41"/>
      <c r="N22" s="35"/>
      <c r="O22" s="42"/>
      <c r="Q22" s="44"/>
    </row>
    <row r="23" spans="1:17" ht="32.25" thickBot="1" x14ac:dyDescent="0.3">
      <c r="A23" s="43" t="s">
        <v>33</v>
      </c>
      <c r="B23" s="40" t="s">
        <v>34</v>
      </c>
      <c r="C23" s="35">
        <v>120.6</v>
      </c>
      <c r="D23" s="41">
        <v>27</v>
      </c>
      <c r="E23" s="41">
        <v>29.1</v>
      </c>
      <c r="F23" s="35">
        <f t="shared" si="0"/>
        <v>107.77777777777777</v>
      </c>
      <c r="G23" s="42">
        <f t="shared" si="1"/>
        <v>2.1000000000000014</v>
      </c>
      <c r="H23" s="41"/>
      <c r="I23" s="41"/>
      <c r="J23" s="35"/>
      <c r="K23" s="42"/>
      <c r="L23" s="41"/>
      <c r="M23" s="41"/>
      <c r="N23" s="35"/>
      <c r="O23" s="42"/>
      <c r="Q23" s="44"/>
    </row>
    <row r="24" spans="1:17" ht="32.25" thickBot="1" x14ac:dyDescent="0.3">
      <c r="A24" s="43" t="s">
        <v>35</v>
      </c>
      <c r="B24" s="40" t="s">
        <v>36</v>
      </c>
      <c r="C24" s="35">
        <v>0</v>
      </c>
      <c r="D24" s="41">
        <v>0</v>
      </c>
      <c r="E24" s="41">
        <v>0</v>
      </c>
      <c r="F24" s="35">
        <v>0</v>
      </c>
      <c r="G24" s="42">
        <f t="shared" si="1"/>
        <v>0</v>
      </c>
      <c r="H24" s="41"/>
      <c r="I24" s="41"/>
      <c r="J24" s="35"/>
      <c r="K24" s="42"/>
      <c r="L24" s="41"/>
      <c r="M24" s="41"/>
      <c r="N24" s="35"/>
      <c r="O24" s="42"/>
      <c r="Q24" s="44"/>
    </row>
    <row r="25" spans="1:17" ht="16.5" thickBot="1" x14ac:dyDescent="0.3">
      <c r="A25" s="43" t="s">
        <v>37</v>
      </c>
      <c r="B25" s="40" t="s">
        <v>38</v>
      </c>
      <c r="C25" s="35">
        <v>0</v>
      </c>
      <c r="D25" s="41">
        <v>0</v>
      </c>
      <c r="E25" s="41">
        <v>0</v>
      </c>
      <c r="F25" s="35">
        <v>0</v>
      </c>
      <c r="G25" s="42">
        <f t="shared" si="1"/>
        <v>0</v>
      </c>
      <c r="H25" s="41"/>
      <c r="I25" s="41"/>
      <c r="J25" s="35"/>
      <c r="K25" s="42"/>
      <c r="L25" s="41"/>
      <c r="M25" s="41"/>
      <c r="N25" s="35"/>
      <c r="O25" s="42"/>
      <c r="Q25" s="44"/>
    </row>
    <row r="26" spans="1:17" ht="16.5" thickBot="1" x14ac:dyDescent="0.3">
      <c r="A26" s="43" t="s">
        <v>39</v>
      </c>
      <c r="B26" s="40" t="s">
        <v>40</v>
      </c>
      <c r="C26" s="35">
        <v>1136.3</v>
      </c>
      <c r="D26" s="41">
        <v>261.3</v>
      </c>
      <c r="E26" s="41">
        <v>249.1</v>
      </c>
      <c r="F26" s="35">
        <f t="shared" si="0"/>
        <v>95.331037122081895</v>
      </c>
      <c r="G26" s="42">
        <f t="shared" si="1"/>
        <v>-12.200000000000017</v>
      </c>
      <c r="H26" s="41"/>
      <c r="I26" s="41"/>
      <c r="J26" s="35"/>
      <c r="K26" s="42"/>
      <c r="L26" s="41"/>
      <c r="M26" s="41"/>
      <c r="N26" s="35"/>
      <c r="O26" s="42"/>
      <c r="Q26" s="44"/>
    </row>
    <row r="27" spans="1:17" ht="16.5" thickBot="1" x14ac:dyDescent="0.3">
      <c r="A27" s="43" t="s">
        <v>41</v>
      </c>
      <c r="B27" s="40" t="s">
        <v>42</v>
      </c>
      <c r="C27" s="35">
        <v>630</v>
      </c>
      <c r="D27" s="41">
        <v>0</v>
      </c>
      <c r="E27" s="41">
        <v>0</v>
      </c>
      <c r="F27" s="41">
        <v>0</v>
      </c>
      <c r="G27" s="42">
        <f t="shared" si="1"/>
        <v>0</v>
      </c>
      <c r="H27" s="41"/>
      <c r="I27" s="41"/>
      <c r="J27" s="35"/>
      <c r="K27" s="42"/>
      <c r="L27" s="41"/>
      <c r="M27" s="41"/>
      <c r="N27" s="35"/>
      <c r="O27" s="42"/>
      <c r="Q27" s="44"/>
    </row>
    <row r="28" spans="1:17" ht="16.5" thickBot="1" x14ac:dyDescent="0.3">
      <c r="A28" s="43" t="s">
        <v>43</v>
      </c>
      <c r="B28" s="40" t="s">
        <v>44</v>
      </c>
      <c r="C28" s="35">
        <v>2753.8</v>
      </c>
      <c r="D28" s="41">
        <v>2753.8</v>
      </c>
      <c r="E28" s="41">
        <v>0</v>
      </c>
      <c r="F28" s="41">
        <v>0</v>
      </c>
      <c r="G28" s="42">
        <f t="shared" si="1"/>
        <v>-2753.8</v>
      </c>
      <c r="H28" s="41"/>
      <c r="I28" s="41"/>
      <c r="J28" s="35"/>
      <c r="K28" s="42"/>
      <c r="L28" s="41"/>
      <c r="M28" s="41"/>
      <c r="N28" s="35"/>
      <c r="O28" s="42"/>
      <c r="Q28" s="44"/>
    </row>
    <row r="29" spans="1:17" s="37" customFormat="1" ht="33.75" customHeight="1" thickBot="1" x14ac:dyDescent="0.25">
      <c r="A29" s="33" t="s">
        <v>45</v>
      </c>
      <c r="B29" s="45" t="s">
        <v>46</v>
      </c>
      <c r="C29" s="35">
        <f>C30+C33+C36+C39+C42+C49+C50+C59+C62+C61</f>
        <v>6487.2000000000007</v>
      </c>
      <c r="D29" s="35">
        <f>D30+D33+D36+D39+D42+D49+D50+D59+D62+D61</f>
        <v>1717.8</v>
      </c>
      <c r="E29" s="35">
        <f>E30+E33+E36+E39+E42+E49+E50+E59+E62+E61</f>
        <v>719.30000000000007</v>
      </c>
      <c r="F29" s="35">
        <f t="shared" si="0"/>
        <v>41.873326347653986</v>
      </c>
      <c r="G29" s="35">
        <f>G30+G33+G36+G39+G43+G49+G50+G59+G62+G61</f>
        <v>-998.5</v>
      </c>
      <c r="H29" s="35">
        <f>H30+H33+H36+H39+H42+H49+H50+H59+H62</f>
        <v>1239.1999999999998</v>
      </c>
      <c r="I29" s="35">
        <f>I30+I33+I36+I39+I42+I49+I50+I59+I62</f>
        <v>1261.5999999999999</v>
      </c>
      <c r="J29" s="35">
        <f t="shared" si="2"/>
        <v>101.80761781794708</v>
      </c>
      <c r="K29" s="35">
        <f>K30+K33+K36+K39+K43+K49+K50+K59+K62</f>
        <v>22.400000000000041</v>
      </c>
      <c r="L29" s="35">
        <f>L30+L33+L36+L39+L42+L49+L50+L59+L62</f>
        <v>402.6</v>
      </c>
      <c r="M29" s="35">
        <f>M30+M33+M36+M39+M42+M49+M50+M59+M62</f>
        <v>398.1</v>
      </c>
      <c r="N29" s="46">
        <f>M29/L29*100</f>
        <v>98.882265275707908</v>
      </c>
      <c r="O29" s="35">
        <f>O30+O33+O36+O39+O43+O49+O50+O59</f>
        <v>-4.4999999999999956</v>
      </c>
    </row>
    <row r="30" spans="1:17" s="37" customFormat="1" ht="16.5" thickBot="1" x14ac:dyDescent="0.25">
      <c r="A30" s="47" t="s">
        <v>47</v>
      </c>
      <c r="B30" s="45" t="s">
        <v>48</v>
      </c>
      <c r="C30" s="35">
        <f>C31+C32</f>
        <v>1386.8</v>
      </c>
      <c r="D30" s="35">
        <f>D31+D32</f>
        <v>351.9</v>
      </c>
      <c r="E30" s="35">
        <f>E31+E32</f>
        <v>355.1</v>
      </c>
      <c r="F30" s="35">
        <f t="shared" si="0"/>
        <v>100.90934924694517</v>
      </c>
      <c r="G30" s="35">
        <f>G31+G32</f>
        <v>3.1999999999999886</v>
      </c>
      <c r="H30" s="35">
        <f>H31+H32</f>
        <v>552.19999999999993</v>
      </c>
      <c r="I30" s="35">
        <f>I31+I32</f>
        <v>560</v>
      </c>
      <c r="J30" s="35">
        <f t="shared" si="2"/>
        <v>101.41253169141618</v>
      </c>
      <c r="K30" s="35">
        <f>K31+K32</f>
        <v>7.8000000000000256</v>
      </c>
      <c r="L30" s="35">
        <f>L31+L32</f>
        <v>248.89999999999998</v>
      </c>
      <c r="M30" s="35">
        <f>M31+M32</f>
        <v>236.89999999999998</v>
      </c>
      <c r="N30" s="35">
        <f t="shared" ref="N30:N41" si="3">M30/L30*100</f>
        <v>95.178786661309772</v>
      </c>
      <c r="O30" s="35">
        <f>O31+O32</f>
        <v>-12</v>
      </c>
    </row>
    <row r="31" spans="1:17" ht="16.5" thickBot="1" x14ac:dyDescent="0.3">
      <c r="A31" s="48" t="s">
        <v>49</v>
      </c>
      <c r="B31" s="40" t="s">
        <v>50</v>
      </c>
      <c r="C31" s="41">
        <v>561</v>
      </c>
      <c r="D31" s="41">
        <v>169.5</v>
      </c>
      <c r="E31" s="41">
        <v>168</v>
      </c>
      <c r="F31" s="35">
        <f t="shared" si="0"/>
        <v>99.115044247787608</v>
      </c>
      <c r="G31" s="42">
        <f t="shared" si="1"/>
        <v>-1.5</v>
      </c>
      <c r="H31" s="41">
        <v>126.3</v>
      </c>
      <c r="I31" s="41">
        <v>137.5</v>
      </c>
      <c r="J31" s="35">
        <f t="shared" si="2"/>
        <v>108.86777513855898</v>
      </c>
      <c r="K31" s="42">
        <f>I31-H31</f>
        <v>11.200000000000003</v>
      </c>
      <c r="L31" s="41">
        <v>64.8</v>
      </c>
      <c r="M31" s="41">
        <v>65.3</v>
      </c>
      <c r="N31" s="35">
        <f t="shared" si="3"/>
        <v>100.77160493827159</v>
      </c>
      <c r="O31" s="42">
        <f>M31-L31</f>
        <v>0.5</v>
      </c>
    </row>
    <row r="32" spans="1:17" ht="16.5" thickBot="1" x14ac:dyDescent="0.25">
      <c r="A32" s="49" t="s">
        <v>51</v>
      </c>
      <c r="B32" s="50" t="s">
        <v>52</v>
      </c>
      <c r="C32" s="41">
        <v>825.8</v>
      </c>
      <c r="D32" s="41">
        <v>182.4</v>
      </c>
      <c r="E32" s="41">
        <v>187.1</v>
      </c>
      <c r="F32" s="35">
        <f t="shared" si="0"/>
        <v>102.5767543859649</v>
      </c>
      <c r="G32" s="42">
        <f t="shared" si="1"/>
        <v>4.6999999999999886</v>
      </c>
      <c r="H32" s="41">
        <v>425.9</v>
      </c>
      <c r="I32" s="41">
        <v>422.5</v>
      </c>
      <c r="J32" s="35">
        <f t="shared" si="2"/>
        <v>99.201690537684911</v>
      </c>
      <c r="K32" s="42">
        <f>I32-H32</f>
        <v>-3.3999999999999773</v>
      </c>
      <c r="L32" s="41">
        <v>184.1</v>
      </c>
      <c r="M32" s="41">
        <v>171.6</v>
      </c>
      <c r="N32" s="35">
        <f t="shared" si="3"/>
        <v>93.210211841390546</v>
      </c>
      <c r="O32" s="42">
        <f>M32-L32</f>
        <v>-12.5</v>
      </c>
    </row>
    <row r="33" spans="1:15" s="37" customFormat="1" ht="16.5" thickBot="1" x14ac:dyDescent="0.25">
      <c r="A33" s="51" t="s">
        <v>53</v>
      </c>
      <c r="B33" s="45" t="s">
        <v>54</v>
      </c>
      <c r="C33" s="35">
        <f>C34+C35</f>
        <v>306.10000000000002</v>
      </c>
      <c r="D33" s="35">
        <f>D34+D35</f>
        <v>79.099999999999994</v>
      </c>
      <c r="E33" s="35">
        <f>E34+E35</f>
        <v>80.599999999999994</v>
      </c>
      <c r="F33" s="35">
        <f t="shared" si="0"/>
        <v>101.89633375474084</v>
      </c>
      <c r="G33" s="42">
        <f>G34+G35</f>
        <v>1.5</v>
      </c>
      <c r="H33" s="35">
        <f>H34+H35</f>
        <v>121.5</v>
      </c>
      <c r="I33" s="35">
        <f>I34+I35</f>
        <v>122.5</v>
      </c>
      <c r="J33" s="35">
        <f t="shared" si="2"/>
        <v>100.8230452674897</v>
      </c>
      <c r="K33" s="42">
        <f>K34+K35</f>
        <v>0.99999999999999645</v>
      </c>
      <c r="L33" s="35">
        <f>L34+L35</f>
        <v>54.8</v>
      </c>
      <c r="M33" s="35">
        <f>M34+M35</f>
        <v>52.1</v>
      </c>
      <c r="N33" s="35">
        <f t="shared" si="3"/>
        <v>95.072992700729927</v>
      </c>
      <c r="O33" s="42">
        <f>O34+O35</f>
        <v>-2.6999999999999975</v>
      </c>
    </row>
    <row r="34" spans="1:15" ht="16.5" thickBot="1" x14ac:dyDescent="0.3">
      <c r="A34" s="52" t="s">
        <v>55</v>
      </c>
      <c r="B34" s="40" t="s">
        <v>50</v>
      </c>
      <c r="C34" s="41">
        <v>123.2</v>
      </c>
      <c r="D34" s="41">
        <v>37.299999999999997</v>
      </c>
      <c r="E34" s="41">
        <v>37.799999999999997</v>
      </c>
      <c r="F34" s="35">
        <f t="shared" si="0"/>
        <v>101.34048257372655</v>
      </c>
      <c r="G34" s="42">
        <f t="shared" si="1"/>
        <v>0.5</v>
      </c>
      <c r="H34" s="41">
        <v>27.8</v>
      </c>
      <c r="I34" s="41">
        <v>30</v>
      </c>
      <c r="J34" s="35">
        <f t="shared" si="2"/>
        <v>107.91366906474819</v>
      </c>
      <c r="K34" s="42">
        <f t="shared" ref="K34:K41" si="4">I34-H34</f>
        <v>2.1999999999999993</v>
      </c>
      <c r="L34" s="41">
        <v>14.3</v>
      </c>
      <c r="M34" s="41">
        <v>14.4</v>
      </c>
      <c r="N34" s="35">
        <f t="shared" si="3"/>
        <v>100.69930069930069</v>
      </c>
      <c r="O34" s="42">
        <f>M34-L34</f>
        <v>9.9999999999999645E-2</v>
      </c>
    </row>
    <row r="35" spans="1:15" ht="16.5" thickBot="1" x14ac:dyDescent="0.3">
      <c r="A35" s="52" t="s">
        <v>56</v>
      </c>
      <c r="B35" s="50" t="s">
        <v>52</v>
      </c>
      <c r="C35" s="41">
        <v>182.9</v>
      </c>
      <c r="D35" s="41">
        <v>41.8</v>
      </c>
      <c r="E35" s="41">
        <v>42.8</v>
      </c>
      <c r="F35" s="35">
        <f t="shared" si="0"/>
        <v>102.39234449760765</v>
      </c>
      <c r="G35" s="42">
        <f t="shared" si="1"/>
        <v>1</v>
      </c>
      <c r="H35" s="41">
        <v>93.7</v>
      </c>
      <c r="I35" s="41">
        <v>92.5</v>
      </c>
      <c r="J35" s="35">
        <f t="shared" si="2"/>
        <v>98.719316969050155</v>
      </c>
      <c r="K35" s="42">
        <f t="shared" si="4"/>
        <v>-1.2000000000000028</v>
      </c>
      <c r="L35" s="41">
        <v>40.5</v>
      </c>
      <c r="M35" s="41">
        <v>37.700000000000003</v>
      </c>
      <c r="N35" s="35">
        <f t="shared" si="3"/>
        <v>93.086419753086432</v>
      </c>
      <c r="O35" s="42">
        <f>M35-L35</f>
        <v>-2.7999999999999972</v>
      </c>
    </row>
    <row r="36" spans="1:15" s="37" customFormat="1" ht="35.25" customHeight="1" thickBot="1" x14ac:dyDescent="0.25">
      <c r="A36" s="53" t="s">
        <v>57</v>
      </c>
      <c r="B36" s="54" t="s">
        <v>58</v>
      </c>
      <c r="C36" s="55">
        <f>C37+C38</f>
        <v>100.2</v>
      </c>
      <c r="D36" s="55">
        <f t="shared" ref="D36:E36" si="5">D37+D38</f>
        <v>19.2</v>
      </c>
      <c r="E36" s="55">
        <f t="shared" si="5"/>
        <v>12.6</v>
      </c>
      <c r="F36" s="55">
        <f t="shared" si="0"/>
        <v>65.625</v>
      </c>
      <c r="G36" s="56">
        <f t="shared" si="1"/>
        <v>-6.6</v>
      </c>
      <c r="H36" s="35">
        <v>17.7</v>
      </c>
      <c r="I36" s="35">
        <v>28</v>
      </c>
      <c r="J36" s="35" t="s">
        <v>59</v>
      </c>
      <c r="K36" s="42">
        <f t="shared" si="4"/>
        <v>10.3</v>
      </c>
      <c r="L36" s="35">
        <v>7.1</v>
      </c>
      <c r="M36" s="35">
        <v>18</v>
      </c>
      <c r="N36" s="35" t="s">
        <v>60</v>
      </c>
      <c r="O36" s="42">
        <f>M36-L36</f>
        <v>10.9</v>
      </c>
    </row>
    <row r="37" spans="1:15" s="37" customFormat="1" ht="17.25" customHeight="1" thickBot="1" x14ac:dyDescent="0.3">
      <c r="A37" s="57" t="s">
        <v>61</v>
      </c>
      <c r="B37" s="58" t="s">
        <v>62</v>
      </c>
      <c r="C37" s="59">
        <v>40</v>
      </c>
      <c r="D37" s="60">
        <v>4</v>
      </c>
      <c r="E37" s="60">
        <v>0</v>
      </c>
      <c r="F37" s="60">
        <f t="shared" si="0"/>
        <v>0</v>
      </c>
      <c r="G37" s="61">
        <f t="shared" si="1"/>
        <v>-4</v>
      </c>
      <c r="H37" s="35"/>
      <c r="I37" s="35"/>
      <c r="J37" s="35"/>
      <c r="K37" s="42"/>
      <c r="L37" s="35"/>
      <c r="M37" s="35"/>
      <c r="N37" s="35"/>
      <c r="O37" s="42"/>
    </row>
    <row r="38" spans="1:15" s="37" customFormat="1" ht="18" customHeight="1" thickBot="1" x14ac:dyDescent="0.3">
      <c r="A38" s="57" t="s">
        <v>63</v>
      </c>
      <c r="B38" s="58" t="s">
        <v>64</v>
      </c>
      <c r="C38" s="59">
        <v>60.2</v>
      </c>
      <c r="D38" s="60">
        <v>15.2</v>
      </c>
      <c r="E38" s="60">
        <v>12.6</v>
      </c>
      <c r="F38" s="60">
        <f t="shared" si="0"/>
        <v>82.89473684210526</v>
      </c>
      <c r="G38" s="61">
        <f t="shared" si="1"/>
        <v>-2.5999999999999996</v>
      </c>
      <c r="H38" s="35"/>
      <c r="I38" s="35"/>
      <c r="J38" s="35"/>
      <c r="K38" s="42"/>
      <c r="L38" s="35"/>
      <c r="M38" s="35"/>
      <c r="N38" s="35"/>
      <c r="O38" s="42"/>
    </row>
    <row r="39" spans="1:15" s="37" customFormat="1" ht="32.25" customHeight="1" thickBot="1" x14ac:dyDescent="0.25">
      <c r="A39" s="51" t="s">
        <v>65</v>
      </c>
      <c r="B39" s="45" t="s">
        <v>66</v>
      </c>
      <c r="C39" s="35">
        <f>C40+C41</f>
        <v>132</v>
      </c>
      <c r="D39" s="35">
        <f>D40+D41</f>
        <v>33</v>
      </c>
      <c r="E39" s="35">
        <f>E40+E41</f>
        <v>33</v>
      </c>
      <c r="F39" s="35">
        <f t="shared" si="0"/>
        <v>100</v>
      </c>
      <c r="G39" s="42">
        <f t="shared" si="1"/>
        <v>0</v>
      </c>
      <c r="H39" s="35">
        <f>H40+H41</f>
        <v>96</v>
      </c>
      <c r="I39" s="35">
        <f>I40+I41</f>
        <v>96.2</v>
      </c>
      <c r="J39" s="35">
        <f t="shared" si="2"/>
        <v>100.20833333333334</v>
      </c>
      <c r="K39" s="42">
        <f t="shared" si="4"/>
        <v>0.20000000000000284</v>
      </c>
      <c r="L39" s="35">
        <f>L40+L41</f>
        <v>3.6</v>
      </c>
      <c r="M39" s="35">
        <f>M40+M41</f>
        <v>3.6</v>
      </c>
      <c r="N39" s="35">
        <f t="shared" si="3"/>
        <v>100</v>
      </c>
      <c r="O39" s="42">
        <f>M39-L39</f>
        <v>0</v>
      </c>
    </row>
    <row r="40" spans="1:15" ht="16.5" thickBot="1" x14ac:dyDescent="0.3">
      <c r="A40" s="43" t="s">
        <v>67</v>
      </c>
      <c r="B40" s="40" t="s">
        <v>68</v>
      </c>
      <c r="C40" s="41">
        <v>114</v>
      </c>
      <c r="D40" s="41">
        <v>28.5</v>
      </c>
      <c r="E40" s="41">
        <v>28.5</v>
      </c>
      <c r="F40" s="35">
        <f t="shared" si="0"/>
        <v>100</v>
      </c>
      <c r="G40" s="42">
        <f t="shared" si="1"/>
        <v>0</v>
      </c>
      <c r="H40" s="41">
        <v>90</v>
      </c>
      <c r="I40" s="41">
        <v>90.2</v>
      </c>
      <c r="J40" s="35">
        <f t="shared" si="2"/>
        <v>100.22222222222223</v>
      </c>
      <c r="K40" s="42">
        <f t="shared" si="4"/>
        <v>0.20000000000000284</v>
      </c>
      <c r="L40" s="41"/>
      <c r="M40" s="41"/>
      <c r="N40" s="35"/>
      <c r="O40" s="42"/>
    </row>
    <row r="41" spans="1:15" ht="16.5" thickBot="1" x14ac:dyDescent="0.3">
      <c r="A41" s="43" t="s">
        <v>69</v>
      </c>
      <c r="B41" s="62" t="s">
        <v>70</v>
      </c>
      <c r="C41" s="63">
        <v>18</v>
      </c>
      <c r="D41" s="41">
        <v>4.5</v>
      </c>
      <c r="E41" s="41">
        <v>4.5</v>
      </c>
      <c r="F41" s="35">
        <f t="shared" si="0"/>
        <v>100</v>
      </c>
      <c r="G41" s="42">
        <f t="shared" si="1"/>
        <v>0</v>
      </c>
      <c r="H41" s="63">
        <v>6</v>
      </c>
      <c r="I41" s="63">
        <v>6</v>
      </c>
      <c r="J41" s="35">
        <f t="shared" si="2"/>
        <v>100</v>
      </c>
      <c r="K41" s="42">
        <f t="shared" si="4"/>
        <v>0</v>
      </c>
      <c r="L41" s="63">
        <v>3.6</v>
      </c>
      <c r="M41" s="63">
        <v>3.6</v>
      </c>
      <c r="N41" s="35">
        <f t="shared" si="3"/>
        <v>100</v>
      </c>
      <c r="O41" s="42">
        <f>M41-L41</f>
        <v>0</v>
      </c>
    </row>
    <row r="42" spans="1:15" s="37" customFormat="1" ht="16.5" customHeight="1" x14ac:dyDescent="0.2">
      <c r="A42" s="64" t="s">
        <v>71</v>
      </c>
      <c r="B42" s="54" t="s">
        <v>72</v>
      </c>
      <c r="C42" s="65">
        <f>C45+C46+C47+C48+C44</f>
        <v>764.69999999999993</v>
      </c>
      <c r="D42" s="65">
        <f>D45+D46+D47+D48+D44</f>
        <v>185.5</v>
      </c>
      <c r="E42" s="65">
        <f>E45+E46+E47+E48+E44</f>
        <v>161.1</v>
      </c>
      <c r="F42" s="66">
        <f>E42/D42*100</f>
        <v>86.846361185983824</v>
      </c>
      <c r="G42" s="67"/>
      <c r="H42" s="65">
        <f>H45+H46+H47</f>
        <v>243.4</v>
      </c>
      <c r="I42" s="65">
        <f>I45+I46+I47</f>
        <v>236.10000000000002</v>
      </c>
      <c r="J42" s="66">
        <f>I42/H42*100</f>
        <v>97.000821692686941</v>
      </c>
      <c r="K42" s="67"/>
      <c r="L42" s="65">
        <f>L45+L46+L47</f>
        <v>46.3</v>
      </c>
      <c r="M42" s="65">
        <f>M45+M46+M47</f>
        <v>48.5</v>
      </c>
      <c r="N42" s="66">
        <f>M42/L42*100</f>
        <v>104.75161987041037</v>
      </c>
      <c r="O42" s="67"/>
    </row>
    <row r="43" spans="1:15" s="37" customFormat="1" ht="21.75" customHeight="1" thickBot="1" x14ac:dyDescent="0.25">
      <c r="A43" s="68"/>
      <c r="B43" s="45" t="s">
        <v>73</v>
      </c>
      <c r="C43" s="69"/>
      <c r="D43" s="69"/>
      <c r="E43" s="69"/>
      <c r="F43" s="70"/>
      <c r="G43" s="71">
        <f>E42-D42</f>
        <v>-24.400000000000006</v>
      </c>
      <c r="H43" s="69"/>
      <c r="I43" s="69"/>
      <c r="J43" s="70"/>
      <c r="K43" s="71">
        <f>I42-H42</f>
        <v>-7.2999999999999829</v>
      </c>
      <c r="L43" s="69"/>
      <c r="M43" s="69"/>
      <c r="N43" s="70"/>
      <c r="O43" s="71">
        <f>M42-L42</f>
        <v>2.2000000000000028</v>
      </c>
    </row>
    <row r="44" spans="1:15" s="37" customFormat="1" ht="21.75" customHeight="1" thickBot="1" x14ac:dyDescent="0.3">
      <c r="A44" s="52" t="s">
        <v>74</v>
      </c>
      <c r="B44" s="40" t="s">
        <v>75</v>
      </c>
      <c r="C44" s="41">
        <v>94.8</v>
      </c>
      <c r="D44" s="41">
        <v>23.7</v>
      </c>
      <c r="E44" s="41">
        <v>23.7</v>
      </c>
      <c r="F44" s="72">
        <f>E44/D44*100</f>
        <v>100</v>
      </c>
      <c r="G44" s="71">
        <f>E43-D43</f>
        <v>0</v>
      </c>
      <c r="H44" s="35"/>
      <c r="I44" s="35"/>
      <c r="J44" s="71"/>
      <c r="K44" s="71"/>
      <c r="L44" s="35"/>
      <c r="M44" s="35"/>
      <c r="N44" s="71"/>
      <c r="O44" s="71"/>
    </row>
    <row r="45" spans="1:15" ht="26.25" customHeight="1" thickBot="1" x14ac:dyDescent="0.3">
      <c r="A45" s="43" t="s">
        <v>76</v>
      </c>
      <c r="B45" s="40" t="s">
        <v>77</v>
      </c>
      <c r="C45" s="41">
        <v>504.3</v>
      </c>
      <c r="D45" s="73">
        <v>124.3</v>
      </c>
      <c r="E45" s="74">
        <v>111.5</v>
      </c>
      <c r="F45" s="75">
        <f>E45/D45*100</f>
        <v>89.702333065164936</v>
      </c>
      <c r="G45" s="71">
        <f t="shared" si="1"/>
        <v>-12.799999999999997</v>
      </c>
      <c r="H45" s="41">
        <v>190.3</v>
      </c>
      <c r="I45" s="41">
        <v>184.4</v>
      </c>
      <c r="J45" s="35">
        <f t="shared" ref="J45:J63" si="6">I45/H45*100</f>
        <v>96.899632159747767</v>
      </c>
      <c r="K45" s="71">
        <f>I45-H45</f>
        <v>-5.9000000000000057</v>
      </c>
      <c r="L45" s="41">
        <v>16.600000000000001</v>
      </c>
      <c r="M45" s="41">
        <v>25.7</v>
      </c>
      <c r="N45" s="35" t="s">
        <v>78</v>
      </c>
      <c r="O45" s="71">
        <f>M45-L45</f>
        <v>9.0999999999999979</v>
      </c>
    </row>
    <row r="46" spans="1:15" ht="36.75" customHeight="1" thickBot="1" x14ac:dyDescent="0.3">
      <c r="A46" s="43" t="s">
        <v>79</v>
      </c>
      <c r="B46" s="40" t="s">
        <v>80</v>
      </c>
      <c r="C46" s="41">
        <v>78</v>
      </c>
      <c r="D46" s="41">
        <v>18.600000000000001</v>
      </c>
      <c r="E46" s="41">
        <v>18.100000000000001</v>
      </c>
      <c r="F46" s="35">
        <f>E46/D46*100</f>
        <v>97.311827956989248</v>
      </c>
      <c r="G46" s="71">
        <f t="shared" si="1"/>
        <v>-0.5</v>
      </c>
      <c r="H46" s="41">
        <v>40.700000000000003</v>
      </c>
      <c r="I46" s="41">
        <v>41.2</v>
      </c>
      <c r="J46" s="35">
        <f t="shared" si="6"/>
        <v>101.22850122850122</v>
      </c>
      <c r="K46" s="71">
        <f>I46-H46</f>
        <v>0.5</v>
      </c>
      <c r="L46" s="41">
        <v>1.9</v>
      </c>
      <c r="M46" s="41">
        <v>2.2000000000000002</v>
      </c>
      <c r="N46" s="35">
        <f>M46/L46*100</f>
        <v>115.78947368421053</v>
      </c>
      <c r="O46" s="71">
        <f>M46-L46</f>
        <v>0.30000000000000027</v>
      </c>
    </row>
    <row r="47" spans="1:15" ht="18.75" customHeight="1" thickBot="1" x14ac:dyDescent="0.3">
      <c r="A47" s="43" t="s">
        <v>81</v>
      </c>
      <c r="B47" s="40" t="s">
        <v>82</v>
      </c>
      <c r="C47" s="41">
        <v>40.6</v>
      </c>
      <c r="D47" s="41">
        <v>7.9</v>
      </c>
      <c r="E47" s="41">
        <v>7.8</v>
      </c>
      <c r="F47" s="35">
        <f t="shared" ref="F47:F62" si="7">E47/D47*100</f>
        <v>98.734177215189874</v>
      </c>
      <c r="G47" s="76">
        <f>E47-D47</f>
        <v>-0.10000000000000053</v>
      </c>
      <c r="H47" s="41">
        <v>12.4</v>
      </c>
      <c r="I47" s="41">
        <v>10.5</v>
      </c>
      <c r="J47" s="35">
        <f t="shared" si="6"/>
        <v>84.677419354838719</v>
      </c>
      <c r="K47" s="71">
        <f>I47-H47</f>
        <v>-1.9000000000000004</v>
      </c>
      <c r="L47" s="41">
        <v>27.8</v>
      </c>
      <c r="M47" s="41">
        <v>20.6</v>
      </c>
      <c r="N47" s="35">
        <f t="shared" ref="N47:N63" si="8">M47/L47*100</f>
        <v>74.100719424460436</v>
      </c>
      <c r="O47" s="77">
        <f t="shared" ref="O47:O63" si="9">M47-L47</f>
        <v>-7.1999999999999993</v>
      </c>
    </row>
    <row r="48" spans="1:15" ht="18.75" customHeight="1" thickBot="1" x14ac:dyDescent="0.3">
      <c r="A48" s="43" t="s">
        <v>83</v>
      </c>
      <c r="B48" s="40" t="s">
        <v>84</v>
      </c>
      <c r="C48" s="41">
        <v>47</v>
      </c>
      <c r="D48" s="41">
        <v>11</v>
      </c>
      <c r="E48" s="41">
        <v>0</v>
      </c>
      <c r="F48" s="35">
        <f t="shared" si="7"/>
        <v>0</v>
      </c>
      <c r="G48" s="76">
        <f>E48-D48</f>
        <v>-11</v>
      </c>
      <c r="H48" s="41"/>
      <c r="I48" s="41"/>
      <c r="J48" s="35"/>
      <c r="K48" s="71"/>
      <c r="L48" s="41"/>
      <c r="M48" s="41"/>
      <c r="N48" s="35"/>
      <c r="O48" s="77"/>
    </row>
    <row r="49" spans="1:15" s="37" customFormat="1" ht="24.75" customHeight="1" thickBot="1" x14ac:dyDescent="0.25">
      <c r="A49" s="51" t="s">
        <v>85</v>
      </c>
      <c r="B49" s="45" t="s">
        <v>86</v>
      </c>
      <c r="C49" s="78">
        <v>16.8</v>
      </c>
      <c r="D49" s="78">
        <v>4.2</v>
      </c>
      <c r="E49" s="78">
        <v>4.2</v>
      </c>
      <c r="F49" s="35">
        <f t="shared" si="7"/>
        <v>100</v>
      </c>
      <c r="G49" s="77">
        <f t="shared" si="1"/>
        <v>0</v>
      </c>
      <c r="H49" s="78">
        <v>3.6</v>
      </c>
      <c r="I49" s="78">
        <v>2.6</v>
      </c>
      <c r="J49" s="35">
        <f t="shared" si="6"/>
        <v>72.222222222222214</v>
      </c>
      <c r="K49" s="77">
        <f t="shared" ref="K49:K63" si="10">I49-H49</f>
        <v>-1</v>
      </c>
      <c r="L49" s="78">
        <v>0</v>
      </c>
      <c r="M49" s="78">
        <v>0</v>
      </c>
      <c r="N49" s="35"/>
      <c r="O49" s="77"/>
    </row>
    <row r="50" spans="1:15" s="37" customFormat="1" ht="37.5" customHeight="1" thickBot="1" x14ac:dyDescent="0.3">
      <c r="A50" s="52" t="s">
        <v>87</v>
      </c>
      <c r="B50" s="45" t="s">
        <v>88</v>
      </c>
      <c r="C50" s="35">
        <f>C51+C52+C53+C54+C55+C56+C57+C58</f>
        <v>3469.3</v>
      </c>
      <c r="D50" s="35">
        <f t="shared" ref="D50:E50" si="11">D51+D52+D53+D54+D55+D56+D57+D58</f>
        <v>1006.5</v>
      </c>
      <c r="E50" s="35">
        <f t="shared" si="11"/>
        <v>47.099999999999994</v>
      </c>
      <c r="F50" s="35">
        <f t="shared" si="7"/>
        <v>4.679582712369597</v>
      </c>
      <c r="G50" s="42">
        <f t="shared" si="1"/>
        <v>-959.4</v>
      </c>
      <c r="H50" s="35">
        <v>23.6</v>
      </c>
      <c r="I50" s="35">
        <v>34.6</v>
      </c>
      <c r="J50" s="35" t="s">
        <v>89</v>
      </c>
      <c r="K50" s="42">
        <f t="shared" si="10"/>
        <v>11</v>
      </c>
      <c r="L50" s="35">
        <v>13.9</v>
      </c>
      <c r="M50" s="35">
        <v>12.7</v>
      </c>
      <c r="N50" s="35">
        <f t="shared" si="8"/>
        <v>91.366906474820127</v>
      </c>
      <c r="O50" s="42">
        <f t="shared" si="9"/>
        <v>-1.2000000000000011</v>
      </c>
    </row>
    <row r="51" spans="1:15" s="37" customFormat="1" ht="18.75" customHeight="1" thickBot="1" x14ac:dyDescent="0.3">
      <c r="A51" s="52" t="s">
        <v>90</v>
      </c>
      <c r="B51" s="40" t="s">
        <v>91</v>
      </c>
      <c r="C51" s="35">
        <v>10.4</v>
      </c>
      <c r="D51" s="35">
        <v>2.2999999999999998</v>
      </c>
      <c r="E51" s="35">
        <v>2.2999999999999998</v>
      </c>
      <c r="F51" s="35">
        <f t="shared" si="7"/>
        <v>100</v>
      </c>
      <c r="G51" s="42">
        <f t="shared" si="1"/>
        <v>0</v>
      </c>
      <c r="H51" s="35"/>
      <c r="I51" s="35"/>
      <c r="J51" s="35"/>
      <c r="K51" s="42"/>
      <c r="L51" s="35"/>
      <c r="M51" s="35"/>
      <c r="N51" s="35"/>
      <c r="O51" s="42"/>
    </row>
    <row r="52" spans="1:15" s="37" customFormat="1" ht="18.75" customHeight="1" thickBot="1" x14ac:dyDescent="0.3">
      <c r="A52" s="52" t="s">
        <v>92</v>
      </c>
      <c r="B52" s="40" t="s">
        <v>93</v>
      </c>
      <c r="C52" s="35">
        <v>9.4</v>
      </c>
      <c r="D52" s="35">
        <v>2.2000000000000002</v>
      </c>
      <c r="E52" s="35">
        <v>2.2000000000000002</v>
      </c>
      <c r="F52" s="35">
        <f t="shared" si="7"/>
        <v>100</v>
      </c>
      <c r="G52" s="42">
        <f t="shared" si="1"/>
        <v>0</v>
      </c>
      <c r="H52" s="35"/>
      <c r="I52" s="35"/>
      <c r="J52" s="35"/>
      <c r="K52" s="42"/>
      <c r="L52" s="35"/>
      <c r="M52" s="35"/>
      <c r="N52" s="35"/>
      <c r="O52" s="42"/>
    </row>
    <row r="53" spans="1:15" s="37" customFormat="1" ht="18.75" customHeight="1" thickBot="1" x14ac:dyDescent="0.3">
      <c r="A53" s="52" t="s">
        <v>94</v>
      </c>
      <c r="B53" s="40" t="s">
        <v>95</v>
      </c>
      <c r="C53" s="35">
        <v>120</v>
      </c>
      <c r="D53" s="35">
        <v>30</v>
      </c>
      <c r="E53" s="35">
        <v>30</v>
      </c>
      <c r="F53" s="35">
        <f t="shared" si="7"/>
        <v>100</v>
      </c>
      <c r="G53" s="42">
        <f t="shared" si="1"/>
        <v>0</v>
      </c>
      <c r="H53" s="35"/>
      <c r="I53" s="35"/>
      <c r="J53" s="35"/>
      <c r="K53" s="42"/>
      <c r="L53" s="35"/>
      <c r="M53" s="35"/>
      <c r="N53" s="35"/>
      <c r="O53" s="42"/>
    </row>
    <row r="54" spans="1:15" s="37" customFormat="1" ht="18.75" customHeight="1" thickBot="1" x14ac:dyDescent="0.3">
      <c r="A54" s="52" t="s">
        <v>96</v>
      </c>
      <c r="B54" s="40" t="s">
        <v>97</v>
      </c>
      <c r="C54" s="35">
        <v>61.2</v>
      </c>
      <c r="D54" s="35">
        <v>13.2</v>
      </c>
      <c r="E54" s="35">
        <v>8.3000000000000007</v>
      </c>
      <c r="F54" s="35">
        <f t="shared" si="7"/>
        <v>62.87878787878789</v>
      </c>
      <c r="G54" s="42">
        <f t="shared" si="1"/>
        <v>-4.8999999999999986</v>
      </c>
      <c r="H54" s="35"/>
      <c r="I54" s="35"/>
      <c r="J54" s="35"/>
      <c r="K54" s="42"/>
      <c r="L54" s="35"/>
      <c r="M54" s="35"/>
      <c r="N54" s="35"/>
      <c r="O54" s="42"/>
    </row>
    <row r="55" spans="1:15" s="37" customFormat="1" ht="18.75" customHeight="1" thickBot="1" x14ac:dyDescent="0.3">
      <c r="A55" s="52" t="s">
        <v>98</v>
      </c>
      <c r="B55" s="40" t="s">
        <v>99</v>
      </c>
      <c r="C55" s="35">
        <v>35</v>
      </c>
      <c r="D55" s="35">
        <v>3.5</v>
      </c>
      <c r="E55" s="35">
        <v>0</v>
      </c>
      <c r="F55" s="35">
        <f t="shared" si="7"/>
        <v>0</v>
      </c>
      <c r="G55" s="42">
        <f t="shared" si="1"/>
        <v>-3.5</v>
      </c>
      <c r="H55" s="35"/>
      <c r="I55" s="35"/>
      <c r="J55" s="35"/>
      <c r="K55" s="42"/>
      <c r="L55" s="35"/>
      <c r="M55" s="35"/>
      <c r="N55" s="35"/>
      <c r="O55" s="42"/>
    </row>
    <row r="56" spans="1:15" s="37" customFormat="1" ht="18.75" customHeight="1" thickBot="1" x14ac:dyDescent="0.3">
      <c r="A56" s="52" t="s">
        <v>100</v>
      </c>
      <c r="B56" s="40" t="s">
        <v>101</v>
      </c>
      <c r="C56" s="35">
        <v>6</v>
      </c>
      <c r="D56" s="35">
        <v>1.5</v>
      </c>
      <c r="E56" s="35">
        <v>1.5</v>
      </c>
      <c r="F56" s="35">
        <f t="shared" si="7"/>
        <v>100</v>
      </c>
      <c r="G56" s="42">
        <f t="shared" si="1"/>
        <v>0</v>
      </c>
      <c r="H56" s="35"/>
      <c r="I56" s="35"/>
      <c r="J56" s="35"/>
      <c r="K56" s="42"/>
      <c r="L56" s="35"/>
      <c r="M56" s="35"/>
      <c r="N56" s="35"/>
      <c r="O56" s="42"/>
    </row>
    <row r="57" spans="1:15" s="37" customFormat="1" ht="33.75" customHeight="1" thickBot="1" x14ac:dyDescent="0.3">
      <c r="A57" s="52" t="s">
        <v>102</v>
      </c>
      <c r="B57" s="40" t="s">
        <v>103</v>
      </c>
      <c r="C57" s="35">
        <v>2753.8</v>
      </c>
      <c r="D57" s="35">
        <v>953.8</v>
      </c>
      <c r="E57" s="35">
        <v>0</v>
      </c>
      <c r="F57" s="35">
        <f t="shared" si="7"/>
        <v>0</v>
      </c>
      <c r="G57" s="42">
        <f t="shared" si="1"/>
        <v>-953.8</v>
      </c>
      <c r="H57" s="35"/>
      <c r="I57" s="35"/>
      <c r="J57" s="35"/>
      <c r="K57" s="42"/>
      <c r="L57" s="35"/>
      <c r="M57" s="35"/>
      <c r="N57" s="35"/>
      <c r="O57" s="42"/>
    </row>
    <row r="58" spans="1:15" s="37" customFormat="1" ht="18" customHeight="1" thickBot="1" x14ac:dyDescent="0.3">
      <c r="A58" s="52" t="s">
        <v>104</v>
      </c>
      <c r="B58" s="40" t="s">
        <v>105</v>
      </c>
      <c r="C58" s="35">
        <v>473.5</v>
      </c>
      <c r="D58" s="35">
        <v>0</v>
      </c>
      <c r="E58" s="35">
        <v>2.8</v>
      </c>
      <c r="F58" s="35"/>
      <c r="G58" s="42">
        <f t="shared" si="1"/>
        <v>2.8</v>
      </c>
      <c r="H58" s="35"/>
      <c r="I58" s="35"/>
      <c r="J58" s="35"/>
      <c r="K58" s="42"/>
      <c r="L58" s="35"/>
      <c r="M58" s="35"/>
      <c r="N58" s="35"/>
      <c r="O58" s="42"/>
    </row>
    <row r="59" spans="1:15" s="37" customFormat="1" ht="16.5" thickBot="1" x14ac:dyDescent="0.25">
      <c r="A59" s="51" t="s">
        <v>106</v>
      </c>
      <c r="B59" s="45" t="s">
        <v>107</v>
      </c>
      <c r="C59" s="35">
        <f>SUM(C60)</f>
        <v>26.5</v>
      </c>
      <c r="D59" s="35">
        <v>3</v>
      </c>
      <c r="E59" s="35">
        <f>SUM(E60:E60)</f>
        <v>0</v>
      </c>
      <c r="F59" s="35">
        <f t="shared" ref="F59:F60" si="12">E59/D59*100</f>
        <v>0</v>
      </c>
      <c r="G59" s="42">
        <f t="shared" si="1"/>
        <v>-3</v>
      </c>
      <c r="H59" s="35">
        <f>SUM(H60:H61)</f>
        <v>2.2000000000000002</v>
      </c>
      <c r="I59" s="35">
        <f>SUM(I60:I61)</f>
        <v>2.6</v>
      </c>
      <c r="J59" s="35">
        <f>I59/H59*100</f>
        <v>118.18181818181816</v>
      </c>
      <c r="K59" s="42">
        <f t="shared" si="10"/>
        <v>0.39999999999999991</v>
      </c>
      <c r="L59" s="35">
        <f>L60+L61</f>
        <v>2.2000000000000002</v>
      </c>
      <c r="M59" s="35">
        <f>M60+M61</f>
        <v>0.5</v>
      </c>
      <c r="N59" s="35">
        <f t="shared" si="8"/>
        <v>22.727272727272727</v>
      </c>
      <c r="O59" s="42">
        <f t="shared" si="9"/>
        <v>-1.7000000000000002</v>
      </c>
    </row>
    <row r="60" spans="1:15" ht="16.5" thickBot="1" x14ac:dyDescent="0.3">
      <c r="A60" s="52" t="s">
        <v>108</v>
      </c>
      <c r="B60" s="40" t="s">
        <v>109</v>
      </c>
      <c r="C60" s="35">
        <v>26.5</v>
      </c>
      <c r="D60" s="41">
        <v>3</v>
      </c>
      <c r="E60" s="41">
        <v>0</v>
      </c>
      <c r="F60" s="35">
        <f t="shared" si="12"/>
        <v>0</v>
      </c>
      <c r="G60" s="42">
        <f t="shared" si="1"/>
        <v>-3</v>
      </c>
      <c r="H60" s="35">
        <v>2.2000000000000002</v>
      </c>
      <c r="I60" s="35">
        <v>0.8</v>
      </c>
      <c r="J60" s="35">
        <f>I60/H60*100</f>
        <v>36.363636363636367</v>
      </c>
      <c r="K60" s="42">
        <f t="shared" si="10"/>
        <v>-1.4000000000000001</v>
      </c>
      <c r="L60" s="41">
        <v>2.2000000000000002</v>
      </c>
      <c r="M60" s="41">
        <v>0.5</v>
      </c>
      <c r="N60" s="35">
        <f t="shared" si="8"/>
        <v>22.727272727272727</v>
      </c>
      <c r="O60" s="42">
        <f t="shared" si="9"/>
        <v>-1.7000000000000002</v>
      </c>
    </row>
    <row r="61" spans="1:15" ht="16.5" thickBot="1" x14ac:dyDescent="0.25">
      <c r="A61" s="51" t="s">
        <v>110</v>
      </c>
      <c r="B61" s="40" t="s">
        <v>111</v>
      </c>
      <c r="C61" s="35">
        <v>32.200000000000003</v>
      </c>
      <c r="D61" s="35">
        <v>7.8</v>
      </c>
      <c r="E61" s="35">
        <v>7.8</v>
      </c>
      <c r="F61" s="35">
        <f t="shared" si="7"/>
        <v>100</v>
      </c>
      <c r="G61" s="42">
        <f t="shared" si="1"/>
        <v>0</v>
      </c>
      <c r="H61" s="35">
        <v>0</v>
      </c>
      <c r="I61" s="35">
        <v>1.8</v>
      </c>
      <c r="J61" s="35">
        <v>0</v>
      </c>
      <c r="K61" s="42">
        <f t="shared" si="10"/>
        <v>1.8</v>
      </c>
      <c r="L61" s="41">
        <v>0</v>
      </c>
      <c r="M61" s="41">
        <v>0</v>
      </c>
      <c r="N61" s="35">
        <v>0</v>
      </c>
      <c r="O61" s="42">
        <f t="shared" si="9"/>
        <v>0</v>
      </c>
    </row>
    <row r="62" spans="1:15" s="37" customFormat="1" ht="16.5" thickBot="1" x14ac:dyDescent="0.25">
      <c r="A62" s="51" t="s">
        <v>112</v>
      </c>
      <c r="B62" s="45" t="s">
        <v>113</v>
      </c>
      <c r="C62" s="35">
        <v>252.6</v>
      </c>
      <c r="D62" s="35">
        <v>27.6</v>
      </c>
      <c r="E62" s="35">
        <v>17.8</v>
      </c>
      <c r="F62" s="35">
        <f t="shared" si="7"/>
        <v>64.492753623188406</v>
      </c>
      <c r="G62" s="42">
        <f t="shared" si="1"/>
        <v>-9.8000000000000007</v>
      </c>
      <c r="H62" s="35">
        <v>179</v>
      </c>
      <c r="I62" s="35">
        <v>179</v>
      </c>
      <c r="J62" s="35">
        <f t="shared" si="6"/>
        <v>100</v>
      </c>
      <c r="K62" s="42">
        <f t="shared" si="10"/>
        <v>0</v>
      </c>
      <c r="L62" s="35">
        <v>25.8</v>
      </c>
      <c r="M62" s="35">
        <v>25.8</v>
      </c>
      <c r="N62" s="35">
        <f t="shared" si="8"/>
        <v>100</v>
      </c>
      <c r="O62" s="42">
        <f t="shared" si="9"/>
        <v>0</v>
      </c>
    </row>
    <row r="63" spans="1:15" ht="26.25" thickBot="1" x14ac:dyDescent="0.3">
      <c r="A63" s="43">
        <v>4</v>
      </c>
      <c r="B63" s="40" t="s">
        <v>114</v>
      </c>
      <c r="C63" s="35">
        <f>C18-C29</f>
        <v>0</v>
      </c>
      <c r="D63" s="35">
        <f>D18-D29</f>
        <v>1743.1000000000001</v>
      </c>
      <c r="E63" s="35">
        <f>E18-E29</f>
        <v>-28.300000000000068</v>
      </c>
      <c r="F63" s="35" t="s">
        <v>115</v>
      </c>
      <c r="G63" s="42">
        <f>E63-D63</f>
        <v>-1771.4</v>
      </c>
      <c r="H63" s="35" t="e">
        <f>H18-H29</f>
        <v>#REF!</v>
      </c>
      <c r="I63" s="35" t="e">
        <f>I18-I29</f>
        <v>#REF!</v>
      </c>
      <c r="J63" s="35" t="e">
        <f t="shared" si="6"/>
        <v>#REF!</v>
      </c>
      <c r="K63" s="42" t="e">
        <f t="shared" si="10"/>
        <v>#REF!</v>
      </c>
      <c r="L63" s="35" t="e">
        <f>L18-L29</f>
        <v>#REF!</v>
      </c>
      <c r="M63" s="35" t="e">
        <f>M18-M29</f>
        <v>#REF!</v>
      </c>
      <c r="N63" s="35" t="e">
        <f t="shared" si="8"/>
        <v>#REF!</v>
      </c>
      <c r="O63" s="42" t="e">
        <f t="shared" si="9"/>
        <v>#REF!</v>
      </c>
    </row>
    <row r="64" spans="1:15" ht="16.5" thickBot="1" x14ac:dyDescent="0.3">
      <c r="A64" s="43">
        <v>5</v>
      </c>
      <c r="B64" s="40" t="s">
        <v>116</v>
      </c>
      <c r="C64" s="35">
        <v>0</v>
      </c>
      <c r="D64" s="35">
        <v>0</v>
      </c>
      <c r="E64" s="41">
        <v>0</v>
      </c>
      <c r="F64" s="35">
        <v>0</v>
      </c>
      <c r="G64" s="42">
        <v>0</v>
      </c>
      <c r="H64" s="79"/>
      <c r="I64" s="79"/>
      <c r="J64" s="71"/>
      <c r="K64" s="42"/>
      <c r="L64" s="79"/>
      <c r="M64" s="79"/>
      <c r="N64" s="71"/>
      <c r="O64" s="42"/>
    </row>
    <row r="65" spans="1:15" ht="32.25" thickBot="1" x14ac:dyDescent="0.3">
      <c r="A65" s="43">
        <v>6</v>
      </c>
      <c r="B65" s="40" t="s">
        <v>117</v>
      </c>
      <c r="C65" s="35">
        <f>SUM(C63,C64)</f>
        <v>0</v>
      </c>
      <c r="D65" s="35">
        <f>SUM(D63,D64)</f>
        <v>1743.1000000000001</v>
      </c>
      <c r="E65" s="35">
        <f>SUM(E63:E64)</f>
        <v>-28.300000000000068</v>
      </c>
      <c r="F65" s="35" t="s">
        <v>118</v>
      </c>
      <c r="G65" s="42">
        <f>E65-D65</f>
        <v>-1771.4</v>
      </c>
      <c r="H65" s="79"/>
      <c r="I65" s="79"/>
      <c r="J65" s="71"/>
      <c r="K65" s="42"/>
      <c r="L65" s="79"/>
      <c r="M65" s="79"/>
      <c r="N65" s="71"/>
      <c r="O65" s="42"/>
    </row>
    <row r="66" spans="1:15" ht="16.5" thickBot="1" x14ac:dyDescent="0.3">
      <c r="A66" s="43">
        <v>7</v>
      </c>
      <c r="B66" s="40" t="s">
        <v>119</v>
      </c>
      <c r="C66" s="35">
        <v>0</v>
      </c>
      <c r="D66" s="35">
        <v>0</v>
      </c>
      <c r="E66" s="80">
        <v>0</v>
      </c>
      <c r="F66" s="35">
        <v>0</v>
      </c>
      <c r="G66" s="42">
        <f>E66-D66</f>
        <v>0</v>
      </c>
      <c r="H66" s="35"/>
      <c r="I66" s="80"/>
      <c r="J66" s="71"/>
      <c r="K66" s="42"/>
      <c r="L66" s="80"/>
      <c r="M66" s="80"/>
      <c r="N66" s="71"/>
      <c r="O66" s="42"/>
    </row>
    <row r="67" spans="1:15" ht="39" customHeight="1" thickBot="1" x14ac:dyDescent="0.3">
      <c r="A67" s="43">
        <v>8</v>
      </c>
      <c r="B67" s="40" t="s">
        <v>120</v>
      </c>
      <c r="C67" s="41">
        <v>0</v>
      </c>
      <c r="D67" s="41">
        <v>0</v>
      </c>
      <c r="E67" s="35">
        <v>0</v>
      </c>
      <c r="F67" s="35">
        <v>0</v>
      </c>
      <c r="G67" s="42">
        <f>E67-D67</f>
        <v>0</v>
      </c>
      <c r="H67" s="79"/>
      <c r="I67" s="79"/>
      <c r="J67" s="81"/>
      <c r="K67" s="81"/>
      <c r="L67" s="79"/>
      <c r="M67" s="79"/>
      <c r="N67" s="81"/>
      <c r="O67" s="81"/>
    </row>
    <row r="69" spans="1:15" ht="15.75" x14ac:dyDescent="0.25">
      <c r="A69" s="82" t="s">
        <v>121</v>
      </c>
      <c r="B69" s="82"/>
      <c r="C69" s="82"/>
      <c r="D69" s="82"/>
      <c r="E69" s="82"/>
      <c r="F69" s="83"/>
      <c r="G69" s="83"/>
    </row>
    <row r="70" spans="1:15" ht="15.75" x14ac:dyDescent="0.25">
      <c r="A70" s="82" t="s">
        <v>122</v>
      </c>
      <c r="B70" s="82"/>
      <c r="C70" s="82"/>
      <c r="D70" s="82"/>
      <c r="E70" s="82"/>
      <c r="F70" s="83"/>
      <c r="G70" s="83"/>
    </row>
    <row r="71" spans="1:15" ht="12.75" customHeight="1" x14ac:dyDescent="0.25">
      <c r="A71" s="84" t="s">
        <v>123</v>
      </c>
      <c r="B71" s="1" t="s">
        <v>124</v>
      </c>
    </row>
    <row r="72" spans="1:15" ht="15.75" x14ac:dyDescent="0.25">
      <c r="A72" s="85"/>
      <c r="B72" s="85"/>
      <c r="C72" s="85"/>
      <c r="D72" s="85"/>
      <c r="E72" s="85"/>
      <c r="F72" s="86"/>
      <c r="G72" s="86"/>
    </row>
    <row r="73" spans="1:15" ht="9" customHeight="1" x14ac:dyDescent="0.2"/>
    <row r="74" spans="1:15" ht="15.75" x14ac:dyDescent="0.25">
      <c r="A74" s="1" t="s">
        <v>125</v>
      </c>
      <c r="C74" s="7"/>
      <c r="D74" s="7" t="s">
        <v>126</v>
      </c>
      <c r="E74" s="2"/>
      <c r="F74" s="2" t="s">
        <v>127</v>
      </c>
      <c r="G74" s="2"/>
      <c r="H74" s="2"/>
      <c r="I74" s="2" t="s">
        <v>128</v>
      </c>
    </row>
    <row r="75" spans="1:15" ht="15.75" x14ac:dyDescent="0.25">
      <c r="A75" s="1"/>
      <c r="C75" s="7"/>
      <c r="D75" s="7"/>
      <c r="E75" s="2"/>
    </row>
    <row r="76" spans="1:15" ht="15.75" x14ac:dyDescent="0.25">
      <c r="A76" s="1" t="s">
        <v>129</v>
      </c>
      <c r="C76" s="7"/>
      <c r="D76" s="7"/>
      <c r="E76" s="2" t="s">
        <v>130</v>
      </c>
      <c r="F76" s="2" t="s">
        <v>131</v>
      </c>
      <c r="G76" s="2"/>
      <c r="H76" s="2"/>
      <c r="I76" s="2" t="s">
        <v>132</v>
      </c>
    </row>
    <row r="77" spans="1:15" ht="15.75" x14ac:dyDescent="0.25">
      <c r="A77" s="1"/>
      <c r="C77" s="7"/>
      <c r="D77" s="7"/>
      <c r="E77" s="2"/>
    </row>
    <row r="78" spans="1:15" ht="15.75" x14ac:dyDescent="0.25">
      <c r="A78" s="1"/>
      <c r="C78" s="7"/>
      <c r="D78" s="7"/>
      <c r="E78" s="2"/>
      <c r="F78" s="2"/>
      <c r="G78" s="2"/>
      <c r="H78" s="2"/>
      <c r="I78" s="2" t="s">
        <v>133</v>
      </c>
    </row>
  </sheetData>
  <mergeCells count="31">
    <mergeCell ref="I42:I43"/>
    <mergeCell ref="J42:J43"/>
    <mergeCell ref="L42:L43"/>
    <mergeCell ref="M42:M43"/>
    <mergeCell ref="N42:N43"/>
    <mergeCell ref="A42:A43"/>
    <mergeCell ref="C42:C43"/>
    <mergeCell ref="D42:D43"/>
    <mergeCell ref="E42:E43"/>
    <mergeCell ref="F42:F43"/>
    <mergeCell ref="H42:H43"/>
    <mergeCell ref="L12:O12"/>
    <mergeCell ref="D13:D16"/>
    <mergeCell ref="E13:E16"/>
    <mergeCell ref="F13:G15"/>
    <mergeCell ref="H13:H16"/>
    <mergeCell ref="I13:I16"/>
    <mergeCell ref="J13:K15"/>
    <mergeCell ref="L13:L16"/>
    <mergeCell ref="M13:M16"/>
    <mergeCell ref="N13:O15"/>
    <mergeCell ref="A6:O6"/>
    <mergeCell ref="A7:O7"/>
    <mergeCell ref="A8:O8"/>
    <mergeCell ref="A9:O9"/>
    <mergeCell ref="A11:A16"/>
    <mergeCell ref="B11:B16"/>
    <mergeCell ref="C11:C16"/>
    <mergeCell ref="D11:G12"/>
    <mergeCell ref="H11:O11"/>
    <mergeCell ref="H12:K12"/>
  </mergeCells>
  <pageMargins left="0.19685039370078741" right="0.19685039370078741" top="0.19685039370078741" bottom="0.19685039370078741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за2024 кв1)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Адмін</dc:creator>
  <cp:lastModifiedBy>Адмін</cp:lastModifiedBy>
  <dcterms:created xsi:type="dcterms:W3CDTF">2024-05-22T08:29:56Z</dcterms:created>
  <dcterms:modified xsi:type="dcterms:W3CDTF">2024-05-22T08:30:20Z</dcterms:modified>
</cp:coreProperties>
</file>