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  <sheet name="2022" sheetId="2" r:id="rId2"/>
    <sheet name="2021" sheetId="3" r:id="rId3"/>
  </sheets>
  <definedNames>
    <definedName name="_xlnm.Print_Area" localSheetId="2">'2021'!$A$1:$N$29</definedName>
    <definedName name="_xlnm.Print_Area" localSheetId="1">'2022'!$A$1:$P$29</definedName>
    <definedName name="_xlnm.Print_Area" localSheetId="0">'2023'!$A$1:$P$29</definedName>
  </definedNames>
  <calcPr fullCalcOnLoad="1"/>
</workbook>
</file>

<file path=xl/sharedStrings.xml><?xml version="1.0" encoding="utf-8"?>
<sst xmlns="http://schemas.openxmlformats.org/spreadsheetml/2006/main" count="92" uniqueCount="31">
  <si>
    <t xml:space="preserve">Січень 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</si>
  <si>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</si>
  <si>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</si>
  <si>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</si>
  <si>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</si>
  <si>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</si>
  <si>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</si>
  <si>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</si>
  <si>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</si>
  <si>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</si>
  <si>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</si>
  <si>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</si>
  <si>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кВт</t>
  </si>
  <si>
    <t xml:space="preserve">Атомсервіс </t>
  </si>
  <si>
    <t xml:space="preserve"> Нараховано  грн</t>
  </si>
  <si>
    <t>Виплачено грн</t>
  </si>
  <si>
    <t>Енергозбут</t>
  </si>
  <si>
    <t>Вода</t>
  </si>
  <si>
    <t>Опалення</t>
  </si>
  <si>
    <t>м3</t>
  </si>
  <si>
    <t>Гкал</t>
  </si>
  <si>
    <t>Грн</t>
  </si>
  <si>
    <t>2021р.</t>
  </si>
  <si>
    <t>Використання коштів міського бюджету на енергоносії  у натуральних та вартісних  показниках  по ЮМЦСС</t>
  </si>
  <si>
    <t>2022р.</t>
  </si>
  <si>
    <t>ТПВ</t>
  </si>
  <si>
    <t xml:space="preserve">СКГ </t>
  </si>
  <si>
    <t>Вода гаряча</t>
  </si>
  <si>
    <t>Атомсервіс (розподіл електроенергіі)</t>
  </si>
  <si>
    <t>Енергозбут (електрична енергія)</t>
  </si>
  <si>
    <t>2024р.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</si>
</sst>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* #,##0.00_);_(* \(#,##0.00\);_(* &quot;-&quot;??_);_(@_)"/>
    <numFmt numFmtId="173" formatCode="0.0"/>
    <numFmt numFmtId="174" formatCode="0.000"/>
    <numFmt numFmtId="175" formatCode="0.0000"/>
    <numFmt numFmtId="176" formatCode="0.0000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10" xfId="61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75" fontId="2" fillId="0" borderId="1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5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11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175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75" fontId="2" fillId="0" borderId="10" xfId="0" applyNumberFormat="1" applyFont="1" applyBorder="1" applyAlignment="1">
      <alignment/>
    </xf>
    <xf numFmtId="179" fontId="2" fillId="0" borderId="10" xfId="61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" fontId="12" fillId="0" borderId="10" xfId="0" applyNumberFormat="1" applyFont="1" applyBorder="1" applyAlignment="1">
      <alignment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2" fontId="18" fillId="0" borderId="14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25"/>
  <sheetViews>
    <sheetView tabSelected="1" zoomScaleSheetLayoutView="100" zoomScalePageLayoutView="0" workbookViewId="0" topLeftCell="A1">
      <selection activeCell="G31" sqref="G31"/>
    </sheetView>
  </sheetViews>
  <sheetFormatPr defaultColWidth="9.140625" defaultRowHeight="12.75"/>
  <cols>
    <col min="1" max="1" width="8.7109375" style="0" customWidth="1"/>
    <col min="2" max="2" width="6.7109375" style="0" customWidth="1"/>
    <col min="3" max="3" width="12.8515625" style="0" customWidth="1"/>
    <col min="4" max="4" width="11.28125" style="0" customWidth="1"/>
    <col min="5" max="5" width="6.8515625" style="0" customWidth="1"/>
    <col min="6" max="6" width="12.7109375" style="0" customWidth="1"/>
    <col min="7" max="7" width="12.8515625" style="0" customWidth="1"/>
    <col min="8" max="8" width="6.140625" style="0" customWidth="1"/>
    <col min="9" max="9" width="12.140625" style="0" customWidth="1"/>
    <col min="10" max="10" width="10.140625" style="0" customWidth="1"/>
    <col min="11" max="11" width="12.140625" style="0" customWidth="1"/>
    <col min="12" max="12" width="9.421875" style="0" customWidth="1"/>
    <col min="13" max="13" width="7.7109375" style="0" customWidth="1"/>
    <col min="14" max="14" width="7.8515625" style="0" customWidth="1"/>
  </cols>
  <sheetData>
    <row r="5" spans="1:16" ht="19.5">
      <c r="A5" s="59" t="s">
        <v>23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60"/>
    </row>
    <row r="6" spans="1:16" ht="18.75">
      <c r="A6" s="49"/>
      <c r="B6" s="49"/>
      <c r="C6" s="49"/>
      <c r="D6" s="49"/>
      <c r="E6" s="49"/>
      <c r="F6" s="50"/>
      <c r="G6" s="61" t="s">
        <v>30</v>
      </c>
      <c r="H6" s="62"/>
      <c r="I6" s="62"/>
      <c r="J6" s="49"/>
      <c r="K6" s="49"/>
      <c r="L6" s="49"/>
      <c r="M6" s="51"/>
      <c r="N6" s="51"/>
      <c r="O6" s="49"/>
      <c r="P6" s="49"/>
    </row>
    <row r="7" spans="1:16" ht="66.75" customHeight="1">
      <c r="A7" s="67"/>
      <c r="B7" s="68" t="s">
        <v>28</v>
      </c>
      <c r="C7" s="69"/>
      <c r="D7" s="70"/>
      <c r="E7" s="68" t="s">
        <v>29</v>
      </c>
      <c r="F7" s="69"/>
      <c r="G7" s="70"/>
      <c r="H7" s="71" t="s">
        <v>17</v>
      </c>
      <c r="I7" s="71"/>
      <c r="J7" s="72" t="s">
        <v>18</v>
      </c>
      <c r="K7" s="73"/>
      <c r="L7" s="70"/>
      <c r="M7" s="74" t="s">
        <v>27</v>
      </c>
      <c r="N7" s="74"/>
      <c r="O7" s="63" t="s">
        <v>25</v>
      </c>
      <c r="P7" s="64"/>
    </row>
    <row r="8" spans="1:16" ht="47.25">
      <c r="A8" s="67"/>
      <c r="B8" s="54" t="s">
        <v>12</v>
      </c>
      <c r="C8" s="54" t="s">
        <v>14</v>
      </c>
      <c r="D8" s="54" t="s">
        <v>15</v>
      </c>
      <c r="E8" s="54" t="s">
        <v>12</v>
      </c>
      <c r="F8" s="54" t="s">
        <v>14</v>
      </c>
      <c r="G8" s="54" t="s">
        <v>15</v>
      </c>
      <c r="H8" s="52" t="s">
        <v>19</v>
      </c>
      <c r="I8" s="52" t="s">
        <v>21</v>
      </c>
      <c r="J8" s="52" t="s">
        <v>20</v>
      </c>
      <c r="K8" s="52" t="s">
        <v>21</v>
      </c>
      <c r="L8" s="52" t="s">
        <v>26</v>
      </c>
      <c r="M8" s="53" t="s">
        <v>19</v>
      </c>
      <c r="N8" s="54"/>
      <c r="O8" s="55">
        <v>2275</v>
      </c>
      <c r="P8" s="55"/>
    </row>
    <row r="9" spans="1:16" ht="15.75">
      <c r="A9" s="21"/>
      <c r="B9" s="2"/>
      <c r="C9" s="2"/>
      <c r="D9" s="2"/>
      <c r="E9" s="32"/>
      <c r="F9" s="32"/>
      <c r="G9" s="2"/>
      <c r="H9" s="17"/>
      <c r="I9" s="17"/>
      <c r="J9" s="17"/>
      <c r="K9" s="17"/>
      <c r="L9" s="17"/>
      <c r="M9" s="1"/>
      <c r="N9" s="2"/>
      <c r="O9" s="6"/>
      <c r="P9" s="6"/>
    </row>
    <row r="10" spans="1:16" ht="15.75">
      <c r="A10" s="55" t="s">
        <v>0</v>
      </c>
      <c r="B10" s="24">
        <v>428</v>
      </c>
      <c r="C10" s="8">
        <v>724.92</v>
      </c>
      <c r="D10" s="8"/>
      <c r="E10" s="24">
        <v>428</v>
      </c>
      <c r="F10" s="25">
        <v>2469.11</v>
      </c>
      <c r="G10" s="8"/>
      <c r="H10" s="19">
        <v>6</v>
      </c>
      <c r="I10" s="18">
        <v>556.7</v>
      </c>
      <c r="J10" s="43">
        <f>5.523+5.386</f>
        <v>10.908999999999999</v>
      </c>
      <c r="K10" s="42">
        <v>4537.02</v>
      </c>
      <c r="L10" s="42"/>
      <c r="M10" s="8">
        <v>0</v>
      </c>
      <c r="N10" s="8">
        <v>18.28</v>
      </c>
      <c r="O10" s="6"/>
      <c r="P10" s="6"/>
    </row>
    <row r="11" spans="1:16" ht="15.75">
      <c r="A11" s="55" t="s">
        <v>1</v>
      </c>
      <c r="B11" s="27">
        <v>350</v>
      </c>
      <c r="C11" s="8">
        <v>592.81</v>
      </c>
      <c r="D11" s="8">
        <v>724.92</v>
      </c>
      <c r="E11" s="24">
        <v>350</v>
      </c>
      <c r="F11" s="26">
        <v>1794.36</v>
      </c>
      <c r="G11" s="8">
        <v>2469.11</v>
      </c>
      <c r="H11" s="19">
        <v>5</v>
      </c>
      <c r="I11" s="18">
        <v>604.28</v>
      </c>
      <c r="J11" s="22">
        <f>4.291+4.184</f>
        <v>8.475000000000001</v>
      </c>
      <c r="K11" s="18">
        <v>4339.18</v>
      </c>
      <c r="L11" s="18">
        <v>62.4</v>
      </c>
      <c r="M11" s="8">
        <v>1</v>
      </c>
      <c r="N11" s="8">
        <v>81.83</v>
      </c>
      <c r="O11" s="6">
        <v>72.53</v>
      </c>
      <c r="P11" s="6">
        <v>1.66</v>
      </c>
    </row>
    <row r="12" spans="1:16" ht="15.75">
      <c r="A12" s="55" t="s">
        <v>2</v>
      </c>
      <c r="B12" s="27">
        <v>348</v>
      </c>
      <c r="C12" s="8">
        <v>589.42</v>
      </c>
      <c r="D12" s="8">
        <v>592.81</v>
      </c>
      <c r="E12" s="24">
        <v>348</v>
      </c>
      <c r="F12" s="26">
        <v>1784.1</v>
      </c>
      <c r="G12" s="8">
        <v>1794.36</v>
      </c>
      <c r="H12" s="19">
        <v>7</v>
      </c>
      <c r="I12" s="18">
        <v>685.76</v>
      </c>
      <c r="J12" s="22">
        <v>5.64</v>
      </c>
      <c r="K12" s="18">
        <v>2899.01</v>
      </c>
      <c r="L12" s="18">
        <v>43.68</v>
      </c>
      <c r="M12" s="8">
        <v>1</v>
      </c>
      <c r="N12" s="8">
        <v>81.83</v>
      </c>
      <c r="O12" s="6">
        <v>72.53</v>
      </c>
      <c r="P12" s="6">
        <v>1.66</v>
      </c>
    </row>
    <row r="13" spans="1:16" ht="15.75">
      <c r="A13" s="55" t="s">
        <v>3</v>
      </c>
      <c r="B13" s="27">
        <v>376</v>
      </c>
      <c r="C13" s="8">
        <v>636.85</v>
      </c>
      <c r="D13" s="8">
        <v>589.42</v>
      </c>
      <c r="E13" s="24">
        <v>376</v>
      </c>
      <c r="F13" s="26">
        <v>1927.66</v>
      </c>
      <c r="G13" s="8">
        <v>1784.1</v>
      </c>
      <c r="H13" s="19">
        <v>12</v>
      </c>
      <c r="I13" s="18">
        <v>1093.16</v>
      </c>
      <c r="J13" s="22"/>
      <c r="K13" s="18">
        <v>33.91</v>
      </c>
      <c r="L13" s="18">
        <v>44.86</v>
      </c>
      <c r="M13" s="8">
        <v>1</v>
      </c>
      <c r="N13" s="8">
        <v>81.83</v>
      </c>
      <c r="O13" s="6">
        <v>72.53</v>
      </c>
      <c r="P13" s="6">
        <v>1.66</v>
      </c>
    </row>
    <row r="14" spans="1:16" ht="15.75">
      <c r="A14" s="55" t="s">
        <v>4</v>
      </c>
      <c r="B14" s="48">
        <v>335</v>
      </c>
      <c r="C14" s="8">
        <v>567.41</v>
      </c>
      <c r="D14" s="8">
        <v>636.85</v>
      </c>
      <c r="E14" s="24">
        <v>335</v>
      </c>
      <c r="F14" s="26">
        <v>2319.94</v>
      </c>
      <c r="G14" s="8">
        <v>1927.66</v>
      </c>
      <c r="H14" s="19">
        <v>5</v>
      </c>
      <c r="I14" s="18">
        <v>475.22</v>
      </c>
      <c r="J14" s="22"/>
      <c r="K14" s="18">
        <v>33.91</v>
      </c>
      <c r="L14" s="18">
        <v>1.21</v>
      </c>
      <c r="M14" s="8"/>
      <c r="N14" s="8">
        <v>18.28</v>
      </c>
      <c r="O14" s="46">
        <v>72.53</v>
      </c>
      <c r="P14" s="46">
        <v>1.66</v>
      </c>
    </row>
    <row r="15" spans="1:16" ht="15.75">
      <c r="A15" s="55" t="s">
        <v>5</v>
      </c>
      <c r="B15" s="3">
        <v>254</v>
      </c>
      <c r="C15" s="3">
        <v>430.21</v>
      </c>
      <c r="D15" s="3">
        <v>567.41</v>
      </c>
      <c r="E15" s="24">
        <v>254</v>
      </c>
      <c r="F15" s="27">
        <v>1936.07</v>
      </c>
      <c r="G15" s="3">
        <v>2319.94</v>
      </c>
      <c r="H15" s="19">
        <v>7</v>
      </c>
      <c r="I15" s="18">
        <v>638.18</v>
      </c>
      <c r="J15" s="22"/>
      <c r="K15" s="18"/>
      <c r="L15" s="18"/>
      <c r="M15" s="41"/>
      <c r="N15" s="8"/>
      <c r="O15" s="46">
        <v>72.53</v>
      </c>
      <c r="P15" s="46">
        <v>1.66</v>
      </c>
    </row>
    <row r="16" spans="1:16" ht="15.75">
      <c r="A16" s="55" t="s">
        <v>6</v>
      </c>
      <c r="B16" s="3"/>
      <c r="C16" s="3"/>
      <c r="D16" s="3">
        <v>430.21</v>
      </c>
      <c r="E16" s="24"/>
      <c r="F16" s="27"/>
      <c r="G16" s="3">
        <v>1936.07</v>
      </c>
      <c r="H16" s="19"/>
      <c r="I16" s="18"/>
      <c r="J16" s="22"/>
      <c r="K16" s="20"/>
      <c r="L16" s="20"/>
      <c r="M16" s="3"/>
      <c r="N16" s="3"/>
      <c r="O16" s="3"/>
      <c r="P16" s="3"/>
    </row>
    <row r="17" spans="1:16" ht="15.75">
      <c r="A17" s="55" t="s">
        <v>7</v>
      </c>
      <c r="B17" s="3"/>
      <c r="C17" s="3"/>
      <c r="D17" s="3"/>
      <c r="E17" s="24"/>
      <c r="F17" s="27"/>
      <c r="G17" s="3"/>
      <c r="H17" s="19"/>
      <c r="I17" s="20"/>
      <c r="J17" s="22"/>
      <c r="K17" s="20"/>
      <c r="L17" s="20"/>
      <c r="M17" s="3"/>
      <c r="N17" s="3"/>
      <c r="O17" s="3"/>
      <c r="P17" s="3"/>
    </row>
    <row r="18" spans="1:16" ht="15.75">
      <c r="A18" s="55" t="s">
        <v>8</v>
      </c>
      <c r="B18" s="3"/>
      <c r="C18" s="3"/>
      <c r="D18" s="3"/>
      <c r="E18" s="24"/>
      <c r="F18" s="3"/>
      <c r="G18" s="3"/>
      <c r="H18" s="19"/>
      <c r="I18" s="20"/>
      <c r="J18" s="22"/>
      <c r="K18" s="20"/>
      <c r="L18" s="20"/>
      <c r="M18" s="3"/>
      <c r="N18" s="3"/>
      <c r="O18" s="3"/>
      <c r="P18" s="3"/>
    </row>
    <row r="19" spans="1:16" ht="15.75">
      <c r="A19" s="55" t="s">
        <v>9</v>
      </c>
      <c r="B19" s="3"/>
      <c r="C19" s="3"/>
      <c r="D19" s="3"/>
      <c r="E19" s="24"/>
      <c r="F19" s="3"/>
      <c r="G19" s="3"/>
      <c r="H19" s="19"/>
      <c r="I19" s="20"/>
      <c r="J19" s="22"/>
      <c r="K19" s="20"/>
      <c r="L19" s="20"/>
      <c r="M19" s="3"/>
      <c r="N19" s="3"/>
      <c r="O19" s="3"/>
      <c r="P19" s="3"/>
    </row>
    <row r="20" spans="1:16" ht="15.75">
      <c r="A20" s="55" t="s">
        <v>10</v>
      </c>
      <c r="B20" s="3"/>
      <c r="C20" s="3"/>
      <c r="D20" s="3"/>
      <c r="E20" s="24"/>
      <c r="F20" s="3"/>
      <c r="G20" s="3"/>
      <c r="H20" s="40"/>
      <c r="I20" s="3"/>
      <c r="J20" s="47"/>
      <c r="K20" s="3"/>
      <c r="L20" s="3"/>
      <c r="M20" s="3"/>
      <c r="N20" s="3"/>
      <c r="O20" s="3"/>
      <c r="P20" s="3"/>
    </row>
    <row r="21" spans="1:16" ht="15.75">
      <c r="A21" s="55" t="s">
        <v>11</v>
      </c>
      <c r="B21" s="3"/>
      <c r="C21" s="3"/>
      <c r="D21" s="3"/>
      <c r="E21" s="24"/>
      <c r="F21" s="3"/>
      <c r="G21" s="3"/>
      <c r="H21" s="40"/>
      <c r="I21" s="3"/>
      <c r="J21" s="47"/>
      <c r="K21" s="3"/>
      <c r="L21" s="3"/>
      <c r="M21" s="3"/>
      <c r="N21" s="3"/>
      <c r="O21" s="3"/>
      <c r="P21" s="3"/>
    </row>
    <row r="22" spans="1:16" ht="15">
      <c r="A22" s="37"/>
      <c r="B22" s="58">
        <f aca="true" t="shared" si="0" ref="B22:J22">SUM(B10:B21)</f>
        <v>2091</v>
      </c>
      <c r="C22" s="44">
        <f t="shared" si="0"/>
        <v>3541.62</v>
      </c>
      <c r="D22" s="44">
        <f>SUM(D10:D21)</f>
        <v>3541.62</v>
      </c>
      <c r="E22" s="58">
        <f t="shared" si="0"/>
        <v>2091</v>
      </c>
      <c r="F22" s="44">
        <f>SUM(F10:F21)</f>
        <v>12231.24</v>
      </c>
      <c r="G22" s="44">
        <f>SUM(G10:G21)</f>
        <v>12231.24</v>
      </c>
      <c r="H22" s="58">
        <f t="shared" si="0"/>
        <v>42</v>
      </c>
      <c r="I22" s="44">
        <f t="shared" si="0"/>
        <v>4053.2999999999997</v>
      </c>
      <c r="J22" s="45">
        <f t="shared" si="0"/>
        <v>25.024</v>
      </c>
      <c r="K22" s="44">
        <f aca="true" t="shared" si="1" ref="K22:P22">SUM(K10:K21)</f>
        <v>11843.03</v>
      </c>
      <c r="L22" s="44">
        <f t="shared" si="1"/>
        <v>152.15</v>
      </c>
      <c r="M22" s="44">
        <f t="shared" si="1"/>
        <v>3</v>
      </c>
      <c r="N22" s="44">
        <f t="shared" si="1"/>
        <v>282.04999999999995</v>
      </c>
      <c r="O22" s="44">
        <f t="shared" si="1"/>
        <v>362.65</v>
      </c>
      <c r="P22" s="44">
        <f t="shared" si="1"/>
        <v>8.299999999999999</v>
      </c>
    </row>
    <row r="23" spans="2:16" ht="15">
      <c r="B23" s="32"/>
      <c r="C23" s="56">
        <f>C22+F22</f>
        <v>15772.86</v>
      </c>
      <c r="D23" s="56">
        <f>D11+D12+D13+D14+D15+G11+G12+G13+G14+G15</f>
        <v>13406.58</v>
      </c>
      <c r="E23" s="57"/>
      <c r="F23" s="57"/>
      <c r="G23" s="57"/>
      <c r="H23" s="57"/>
      <c r="I23" s="57"/>
      <c r="J23" s="57"/>
      <c r="K23" s="65">
        <f>K22+L22+N22</f>
        <v>12277.23</v>
      </c>
      <c r="L23" s="66"/>
      <c r="M23" s="57"/>
      <c r="N23" s="57"/>
      <c r="O23" s="56">
        <f>O22+P22</f>
        <v>370.95</v>
      </c>
      <c r="P23" s="57"/>
    </row>
    <row r="24" spans="2:12" ht="15">
      <c r="B24" s="32"/>
      <c r="C24" s="32"/>
      <c r="D24" s="36"/>
      <c r="E24" s="32"/>
      <c r="F24" s="32"/>
      <c r="G24" s="32"/>
      <c r="H24" s="32"/>
      <c r="I24" s="32"/>
      <c r="J24" s="32"/>
      <c r="K24" s="32"/>
      <c r="L24" s="32"/>
    </row>
    <row r="25" spans="2:12" ht="15">
      <c r="B25" s="32"/>
      <c r="C25" s="32"/>
      <c r="D25" s="36"/>
      <c r="E25" s="36"/>
      <c r="F25" s="32"/>
      <c r="G25" s="32"/>
      <c r="H25" s="32"/>
      <c r="I25" s="32"/>
      <c r="J25" s="32"/>
      <c r="K25" s="32"/>
      <c r="L25" s="32"/>
    </row>
  </sheetData>
  <sheetProtection/>
  <mergeCells count="10">
    <mergeCell ref="A5:P5"/>
    <mergeCell ref="G6:I6"/>
    <mergeCell ref="O7:P7"/>
    <mergeCell ref="K23:L23"/>
    <mergeCell ref="A7:A8"/>
    <mergeCell ref="B7:D7"/>
    <mergeCell ref="E7:G7"/>
    <mergeCell ref="H7:I7"/>
    <mergeCell ref="J7:L7"/>
    <mergeCell ref="M7:N7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28"/>
  <sheetViews>
    <sheetView zoomScaleSheetLayoutView="100" zoomScalePageLayoutView="0" workbookViewId="0" topLeftCell="A1">
      <selection activeCell="L27" sqref="L27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10.421875" style="0" customWidth="1"/>
    <col min="4" max="4" width="12.00390625" style="0" customWidth="1"/>
    <col min="5" max="5" width="8.28125" style="0" customWidth="1"/>
    <col min="6" max="6" width="9.8515625" style="0" customWidth="1"/>
    <col min="7" max="7" width="12.8515625" style="0" customWidth="1"/>
    <col min="8" max="8" width="8.421875" style="0" customWidth="1"/>
    <col min="9" max="11" width="12.140625" style="0" customWidth="1"/>
    <col min="12" max="12" width="9.421875" style="0" customWidth="1"/>
    <col min="13" max="13" width="5.421875" style="0" customWidth="1"/>
    <col min="14" max="14" width="7.8515625" style="0" customWidth="1"/>
  </cols>
  <sheetData>
    <row r="5" spans="1:14" ht="18.75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6:14" ht="18">
      <c r="F6" s="9" t="s">
        <v>24</v>
      </c>
      <c r="G6" s="9"/>
      <c r="H6" s="9"/>
      <c r="M6" s="10"/>
      <c r="N6" s="10"/>
    </row>
    <row r="7" spans="1:16" ht="66.75" customHeight="1">
      <c r="A7" s="67"/>
      <c r="B7" s="82" t="s">
        <v>13</v>
      </c>
      <c r="C7" s="83"/>
      <c r="D7" s="79"/>
      <c r="E7" s="82" t="s">
        <v>16</v>
      </c>
      <c r="F7" s="83"/>
      <c r="G7" s="79"/>
      <c r="H7" s="85" t="s">
        <v>17</v>
      </c>
      <c r="I7" s="85"/>
      <c r="J7" s="77" t="s">
        <v>18</v>
      </c>
      <c r="K7" s="78"/>
      <c r="L7" s="79"/>
      <c r="M7" s="86" t="s">
        <v>27</v>
      </c>
      <c r="N7" s="86"/>
      <c r="O7" s="75" t="s">
        <v>25</v>
      </c>
      <c r="P7" s="76"/>
    </row>
    <row r="8" spans="1:16" ht="47.25">
      <c r="A8" s="67"/>
      <c r="B8" s="2" t="s">
        <v>12</v>
      </c>
      <c r="C8" s="2" t="s">
        <v>14</v>
      </c>
      <c r="D8" s="2" t="s">
        <v>15</v>
      </c>
      <c r="E8" s="2" t="s">
        <v>12</v>
      </c>
      <c r="F8" s="2" t="s">
        <v>14</v>
      </c>
      <c r="G8" s="2" t="s">
        <v>15</v>
      </c>
      <c r="H8" s="17" t="s">
        <v>19</v>
      </c>
      <c r="I8" s="17" t="s">
        <v>21</v>
      </c>
      <c r="J8" s="17" t="s">
        <v>20</v>
      </c>
      <c r="K8" s="17" t="s">
        <v>21</v>
      </c>
      <c r="L8" s="17" t="s">
        <v>26</v>
      </c>
      <c r="M8" s="1" t="s">
        <v>19</v>
      </c>
      <c r="N8" s="2"/>
      <c r="O8" s="6">
        <v>2275</v>
      </c>
      <c r="P8" s="6"/>
    </row>
    <row r="9" spans="1:16" ht="15.75">
      <c r="A9" s="21"/>
      <c r="B9" s="2"/>
      <c r="C9" s="2"/>
      <c r="D9" s="2"/>
      <c r="E9" s="32"/>
      <c r="F9" s="32"/>
      <c r="G9" s="2"/>
      <c r="H9" s="17"/>
      <c r="I9" s="17"/>
      <c r="J9" s="17"/>
      <c r="K9" s="17"/>
      <c r="L9" s="17"/>
      <c r="M9" s="1"/>
      <c r="N9" s="2"/>
      <c r="O9" s="6"/>
      <c r="P9" s="6"/>
    </row>
    <row r="10" spans="1:16" ht="15.75">
      <c r="A10" s="6" t="s">
        <v>0</v>
      </c>
      <c r="B10" s="40">
        <v>650</v>
      </c>
      <c r="C10" s="8">
        <v>1018.24</v>
      </c>
      <c r="D10" s="8"/>
      <c r="E10" s="24">
        <v>650</v>
      </c>
      <c r="F10" s="25">
        <v>2738.7</v>
      </c>
      <c r="G10" s="8"/>
      <c r="H10" s="19">
        <v>20</v>
      </c>
      <c r="I10" s="18">
        <v>1061.43</v>
      </c>
      <c r="J10" s="43"/>
      <c r="K10" s="42"/>
      <c r="L10" s="42"/>
      <c r="M10" s="8"/>
      <c r="N10" s="8"/>
      <c r="O10" s="6"/>
      <c r="P10" s="6">
        <v>57.43</v>
      </c>
    </row>
    <row r="11" spans="1:16" ht="15.75">
      <c r="A11" s="6" t="s">
        <v>1</v>
      </c>
      <c r="B11" s="3">
        <v>327</v>
      </c>
      <c r="C11" s="8">
        <v>512.26</v>
      </c>
      <c r="D11" s="8">
        <v>1018.24</v>
      </c>
      <c r="E11" s="24">
        <v>327</v>
      </c>
      <c r="F11" s="26">
        <v>1377.77</v>
      </c>
      <c r="G11" s="8">
        <v>2738.7</v>
      </c>
      <c r="H11" s="19">
        <v>4</v>
      </c>
      <c r="I11" s="18">
        <f>235.87+64.58</f>
        <v>300.45</v>
      </c>
      <c r="J11" s="22">
        <f>5.494+15.747</f>
        <v>21.241</v>
      </c>
      <c r="K11" s="18">
        <v>5231.15</v>
      </c>
      <c r="L11" s="18">
        <v>38.17</v>
      </c>
      <c r="M11" s="8"/>
      <c r="N11" s="8"/>
      <c r="O11" s="6">
        <v>0.32</v>
      </c>
      <c r="P11" s="6">
        <f>55.92+1.51</f>
        <v>57.43</v>
      </c>
    </row>
    <row r="12" spans="1:16" ht="15.75">
      <c r="A12" s="6" t="s">
        <v>2</v>
      </c>
      <c r="B12" s="3">
        <v>247</v>
      </c>
      <c r="C12" s="8">
        <v>386.93</v>
      </c>
      <c r="D12" s="8">
        <v>512.26</v>
      </c>
      <c r="E12" s="24">
        <v>247</v>
      </c>
      <c r="F12" s="26">
        <v>1040.7</v>
      </c>
      <c r="G12" s="8">
        <v>1377.77</v>
      </c>
      <c r="H12" s="19">
        <v>5</v>
      </c>
      <c r="I12" s="18">
        <v>362.66</v>
      </c>
      <c r="J12" s="22">
        <v>4.172</v>
      </c>
      <c r="K12" s="18">
        <v>2749.62</v>
      </c>
      <c r="L12" s="18">
        <v>46.14</v>
      </c>
      <c r="M12" s="8">
        <v>2</v>
      </c>
      <c r="N12" s="8">
        <v>54.36</v>
      </c>
      <c r="O12" s="6">
        <v>0.32</v>
      </c>
      <c r="P12" s="6">
        <f>55.92+1.51</f>
        <v>57.43</v>
      </c>
    </row>
    <row r="13" spans="1:16" ht="15.75">
      <c r="A13" s="6" t="s">
        <v>3</v>
      </c>
      <c r="B13" s="3">
        <v>251</v>
      </c>
      <c r="C13" s="8">
        <v>393.19</v>
      </c>
      <c r="D13" s="8">
        <v>386.93</v>
      </c>
      <c r="E13" s="24">
        <v>251</v>
      </c>
      <c r="F13" s="26">
        <v>1057.56</v>
      </c>
      <c r="G13" s="8">
        <v>1040.7</v>
      </c>
      <c r="H13" s="19">
        <v>4</v>
      </c>
      <c r="I13" s="18">
        <v>303.7</v>
      </c>
      <c r="J13" s="22">
        <v>6.59</v>
      </c>
      <c r="K13" s="18">
        <v>2754.18</v>
      </c>
      <c r="L13" s="18">
        <v>63.98</v>
      </c>
      <c r="M13" s="8"/>
      <c r="N13" s="8">
        <f>18.28+18.28</f>
        <v>36.56</v>
      </c>
      <c r="O13" s="6">
        <v>0.32</v>
      </c>
      <c r="P13" s="6">
        <f>55.92+1.51</f>
        <v>57.43</v>
      </c>
    </row>
    <row r="14" spans="1:16" ht="15.75">
      <c r="A14" s="6" t="s">
        <v>4</v>
      </c>
      <c r="B14" s="16">
        <v>241</v>
      </c>
      <c r="C14" s="8">
        <v>377.53</v>
      </c>
      <c r="D14" s="8">
        <v>393.19</v>
      </c>
      <c r="E14" s="24">
        <v>241</v>
      </c>
      <c r="F14" s="26">
        <v>1017.58</v>
      </c>
      <c r="G14" s="8">
        <v>1057.56</v>
      </c>
      <c r="H14" s="19">
        <v>5</v>
      </c>
      <c r="I14" s="18">
        <v>362.66</v>
      </c>
      <c r="J14" s="22">
        <v>1.155</v>
      </c>
      <c r="K14" s="18">
        <v>510.67</v>
      </c>
      <c r="L14" s="18">
        <v>37.15</v>
      </c>
      <c r="M14" s="8"/>
      <c r="N14" s="8">
        <v>18.28</v>
      </c>
      <c r="O14" s="46">
        <v>0.32</v>
      </c>
      <c r="P14" s="46">
        <v>57.43</v>
      </c>
    </row>
    <row r="15" spans="1:16" ht="15.75">
      <c r="A15" s="6" t="s">
        <v>5</v>
      </c>
      <c r="B15" s="3">
        <v>259</v>
      </c>
      <c r="C15" s="3">
        <v>405.73</v>
      </c>
      <c r="D15" s="3">
        <v>377.53</v>
      </c>
      <c r="E15" s="24">
        <v>259</v>
      </c>
      <c r="F15" s="27">
        <v>1091.27</v>
      </c>
      <c r="G15" s="3">
        <v>1017.58</v>
      </c>
      <c r="H15" s="19">
        <v>6</v>
      </c>
      <c r="I15" s="18">
        <v>480.6</v>
      </c>
      <c r="J15" s="22">
        <f>0.976+0.951</f>
        <v>1.927</v>
      </c>
      <c r="K15" s="18">
        <f>829.34+33.91+33.91</f>
        <v>897.16</v>
      </c>
      <c r="L15" s="18">
        <v>33.91</v>
      </c>
      <c r="M15" s="41"/>
      <c r="N15" s="8">
        <v>18.28</v>
      </c>
      <c r="O15" s="46"/>
      <c r="P15" s="46">
        <f>1.51+46.8</f>
        <v>48.309999999999995</v>
      </c>
    </row>
    <row r="16" spans="1:16" ht="15.75">
      <c r="A16" s="6" t="s">
        <v>6</v>
      </c>
      <c r="B16" s="3">
        <v>254</v>
      </c>
      <c r="C16" s="3">
        <v>397.9</v>
      </c>
      <c r="D16" s="3">
        <v>405.73</v>
      </c>
      <c r="E16" s="24">
        <v>254</v>
      </c>
      <c r="F16" s="27">
        <v>1070.2</v>
      </c>
      <c r="G16" s="3">
        <v>1091.27</v>
      </c>
      <c r="H16" s="19">
        <v>6</v>
      </c>
      <c r="I16" s="18">
        <v>480.6</v>
      </c>
      <c r="J16" s="22"/>
      <c r="K16" s="20"/>
      <c r="L16" s="20"/>
      <c r="M16" s="3"/>
      <c r="N16" s="3">
        <v>18.28</v>
      </c>
      <c r="O16" s="3"/>
      <c r="P16" s="3">
        <f>1.51+55.92</f>
        <v>57.43</v>
      </c>
    </row>
    <row r="17" spans="1:16" ht="15.75">
      <c r="A17" s="6" t="s">
        <v>7</v>
      </c>
      <c r="B17" s="3">
        <v>227</v>
      </c>
      <c r="C17" s="3">
        <v>355.6</v>
      </c>
      <c r="D17" s="3">
        <v>397.9</v>
      </c>
      <c r="E17" s="24">
        <v>227</v>
      </c>
      <c r="F17" s="27">
        <v>956.44</v>
      </c>
      <c r="G17" s="3">
        <v>1070.2</v>
      </c>
      <c r="H17" s="19">
        <v>5</v>
      </c>
      <c r="I17" s="20">
        <v>362.66</v>
      </c>
      <c r="J17" s="22"/>
      <c r="K17" s="20"/>
      <c r="L17" s="20"/>
      <c r="M17" s="3"/>
      <c r="N17" s="3">
        <v>18.28</v>
      </c>
      <c r="O17" s="3"/>
      <c r="P17" s="3">
        <f>57.43-0.2</f>
        <v>57.23</v>
      </c>
    </row>
    <row r="18" spans="1:16" ht="15.75">
      <c r="A18" s="6" t="s">
        <v>8</v>
      </c>
      <c r="B18" s="3">
        <v>353</v>
      </c>
      <c r="C18" s="3">
        <v>552.98</v>
      </c>
      <c r="D18" s="3">
        <v>355.6</v>
      </c>
      <c r="E18" s="24">
        <v>353</v>
      </c>
      <c r="F18" s="3">
        <v>1487.33</v>
      </c>
      <c r="G18" s="3">
        <v>956.44</v>
      </c>
      <c r="H18" s="19">
        <v>6</v>
      </c>
      <c r="I18" s="20">
        <v>453.92</v>
      </c>
      <c r="J18" s="22"/>
      <c r="K18" s="20"/>
      <c r="L18" s="20">
        <v>33.91</v>
      </c>
      <c r="M18" s="3">
        <v>1</v>
      </c>
      <c r="N18" s="3">
        <v>65.03</v>
      </c>
      <c r="O18" s="3"/>
      <c r="P18" s="3">
        <v>57.43</v>
      </c>
    </row>
    <row r="19" spans="1:16" ht="15.75">
      <c r="A19" s="6" t="s">
        <v>9</v>
      </c>
      <c r="B19" s="3">
        <v>373</v>
      </c>
      <c r="C19" s="3">
        <v>584.32</v>
      </c>
      <c r="D19" s="3">
        <v>552.98</v>
      </c>
      <c r="E19" s="24">
        <v>373</v>
      </c>
      <c r="F19" s="3">
        <v>1750.63</v>
      </c>
      <c r="G19" s="3">
        <v>1487.33</v>
      </c>
      <c r="H19" s="19">
        <v>11</v>
      </c>
      <c r="I19" s="20">
        <v>716.47</v>
      </c>
      <c r="J19" s="22"/>
      <c r="K19" s="20"/>
      <c r="L19" s="20"/>
      <c r="M19" s="3"/>
      <c r="N19" s="3">
        <v>18.28</v>
      </c>
      <c r="O19" s="3"/>
      <c r="P19" s="3">
        <v>57.43</v>
      </c>
    </row>
    <row r="20" spans="1:16" ht="15.75">
      <c r="A20" s="6" t="s">
        <v>10</v>
      </c>
      <c r="B20" s="3">
        <v>321</v>
      </c>
      <c r="C20" s="3">
        <v>502.85</v>
      </c>
      <c r="D20" s="3">
        <v>584.32</v>
      </c>
      <c r="E20" s="24">
        <v>321</v>
      </c>
      <c r="F20" s="3">
        <v>1622.14</v>
      </c>
      <c r="G20" s="3">
        <v>1750.63</v>
      </c>
      <c r="H20" s="40">
        <v>5</v>
      </c>
      <c r="I20" s="3">
        <v>362.66</v>
      </c>
      <c r="J20" s="47">
        <f>3.313+3.93</f>
        <v>7.243</v>
      </c>
      <c r="K20" s="3">
        <f>3023.74+794.68</f>
        <v>3818.4199999999996</v>
      </c>
      <c r="L20" s="3">
        <v>9.74</v>
      </c>
      <c r="M20" s="3"/>
      <c r="N20" s="3">
        <v>18.28</v>
      </c>
      <c r="O20" s="3"/>
      <c r="P20" s="3">
        <v>57.43</v>
      </c>
    </row>
    <row r="21" spans="1:16" ht="15.75">
      <c r="A21" s="6" t="s">
        <v>11</v>
      </c>
      <c r="B21" s="3">
        <v>340</v>
      </c>
      <c r="C21" s="3">
        <v>532.62</v>
      </c>
      <c r="D21" s="3">
        <f>502.85+532.62</f>
        <v>1035.47</v>
      </c>
      <c r="E21" s="24">
        <v>340</v>
      </c>
      <c r="F21" s="3">
        <v>1718.15</v>
      </c>
      <c r="G21" s="3">
        <f>1622.14+1718.15</f>
        <v>3340.29</v>
      </c>
      <c r="H21" s="40">
        <v>4</v>
      </c>
      <c r="I21" s="3">
        <v>394.96</v>
      </c>
      <c r="J21" s="47">
        <f>4.848+4.971</f>
        <v>9.818999999999999</v>
      </c>
      <c r="K21" s="3">
        <v>4087.07</v>
      </c>
      <c r="L21" s="3">
        <f>36.38+36.4</f>
        <v>72.78</v>
      </c>
      <c r="M21" s="3">
        <v>1</v>
      </c>
      <c r="N21" s="3">
        <v>65.03</v>
      </c>
      <c r="O21" s="3"/>
      <c r="P21" s="3">
        <v>57.43</v>
      </c>
    </row>
    <row r="22" spans="1:16" ht="15">
      <c r="A22" s="37"/>
      <c r="B22" s="44">
        <f aca="true" t="shared" si="0" ref="B22:J22">SUM(B10:B21)</f>
        <v>3843</v>
      </c>
      <c r="C22" s="44">
        <f t="shared" si="0"/>
        <v>6020.15</v>
      </c>
      <c r="D22" s="44">
        <f t="shared" si="0"/>
        <v>6020.15</v>
      </c>
      <c r="E22" s="44">
        <f t="shared" si="0"/>
        <v>3843</v>
      </c>
      <c r="F22" s="44">
        <f t="shared" si="0"/>
        <v>16928.47</v>
      </c>
      <c r="G22" s="44">
        <f t="shared" si="0"/>
        <v>16928.47</v>
      </c>
      <c r="H22" s="44">
        <f t="shared" si="0"/>
        <v>81</v>
      </c>
      <c r="I22" s="44">
        <f t="shared" si="0"/>
        <v>5642.7699999999995</v>
      </c>
      <c r="J22" s="45">
        <f t="shared" si="0"/>
        <v>52.147000000000006</v>
      </c>
      <c r="K22" s="44">
        <f aca="true" t="shared" si="1" ref="K22:P22">SUM(K10:K21)</f>
        <v>20048.27</v>
      </c>
      <c r="L22" s="44">
        <f t="shared" si="1"/>
        <v>335.78</v>
      </c>
      <c r="M22" s="44">
        <f t="shared" si="1"/>
        <v>4</v>
      </c>
      <c r="N22" s="44">
        <f t="shared" si="1"/>
        <v>330.65999999999997</v>
      </c>
      <c r="O22" s="44">
        <f t="shared" si="1"/>
        <v>1.28</v>
      </c>
      <c r="P22" s="44">
        <f t="shared" si="1"/>
        <v>679.8399999999999</v>
      </c>
    </row>
    <row r="23" spans="2:12" ht="15">
      <c r="B23" s="32"/>
      <c r="C23" s="32"/>
      <c r="D23" s="36">
        <f>D22+G22</f>
        <v>22948.620000000003</v>
      </c>
      <c r="E23" s="32"/>
      <c r="F23" s="32"/>
      <c r="G23" s="32"/>
      <c r="H23" s="32"/>
      <c r="I23" s="32"/>
      <c r="J23" s="32"/>
      <c r="K23" s="80">
        <f>K22+L22+N22</f>
        <v>20714.71</v>
      </c>
      <c r="L23" s="81"/>
    </row>
    <row r="24" spans="2:12" ht="15">
      <c r="B24" s="32"/>
      <c r="C24" s="32"/>
      <c r="D24" s="36"/>
      <c r="E24" s="32"/>
      <c r="F24" s="32"/>
      <c r="G24" s="32"/>
      <c r="H24" s="32"/>
      <c r="I24" s="32"/>
      <c r="J24" s="32"/>
      <c r="K24" s="32"/>
      <c r="L24" s="32"/>
    </row>
    <row r="25" spans="2:12" ht="15">
      <c r="B25" s="32"/>
      <c r="C25" s="32"/>
      <c r="D25" s="36"/>
      <c r="E25" s="36"/>
      <c r="F25" s="32"/>
      <c r="G25" s="32"/>
      <c r="H25" s="32"/>
      <c r="I25" s="32"/>
      <c r="J25" s="32"/>
      <c r="K25" s="32"/>
      <c r="L25" s="32"/>
    </row>
    <row r="26" spans="1:2" ht="12.75">
      <c r="A26">
        <v>2273</v>
      </c>
      <c r="B26">
        <f>1.5665+4.2133</f>
        <v>5.7798</v>
      </c>
    </row>
    <row r="27" spans="1:2" ht="12.75">
      <c r="A27">
        <v>2271</v>
      </c>
      <c r="B27">
        <v>412.79</v>
      </c>
    </row>
    <row r="28" spans="1:2" ht="12.75">
      <c r="A28">
        <v>2272</v>
      </c>
      <c r="B28">
        <v>58.97</v>
      </c>
    </row>
  </sheetData>
  <sheetProtection/>
  <mergeCells count="9">
    <mergeCell ref="O7:P7"/>
    <mergeCell ref="J7:L7"/>
    <mergeCell ref="K23:L23"/>
    <mergeCell ref="E7:G7"/>
    <mergeCell ref="A5:N5"/>
    <mergeCell ref="A7:A8"/>
    <mergeCell ref="H7:I7"/>
    <mergeCell ref="M7:N7"/>
    <mergeCell ref="B7:D7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zoomScalePageLayoutView="0" workbookViewId="0" topLeftCell="A4">
      <selection activeCell="I24" sqref="I24"/>
    </sheetView>
  </sheetViews>
  <sheetFormatPr defaultColWidth="9.140625" defaultRowHeight="12.75"/>
  <cols>
    <col min="1" max="1" width="13.28125" style="0" customWidth="1"/>
    <col min="2" max="2" width="7.57421875" style="0" customWidth="1"/>
    <col min="3" max="3" width="12.28125" style="0" customWidth="1"/>
    <col min="4" max="4" width="14.8515625" style="0" customWidth="1"/>
    <col min="5" max="5" width="13.140625" style="0" customWidth="1"/>
    <col min="6" max="7" width="12.28125" style="0" customWidth="1"/>
    <col min="8" max="8" width="12.8515625" style="0" customWidth="1"/>
    <col min="9" max="9" width="11.57421875" style="0" customWidth="1"/>
    <col min="10" max="12" width="12.140625" style="0" customWidth="1"/>
    <col min="13" max="13" width="10.00390625" style="0" customWidth="1"/>
    <col min="14" max="14" width="11.57421875" style="0" customWidth="1"/>
  </cols>
  <sheetData>
    <row r="1" ht="15.75">
      <c r="B1" s="4"/>
    </row>
    <row r="5" spans="1:14" ht="18.75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7:14" ht="18">
      <c r="G6" s="9" t="s">
        <v>22</v>
      </c>
      <c r="H6" s="9"/>
      <c r="I6" s="9"/>
      <c r="M6" s="10"/>
      <c r="N6" s="10"/>
    </row>
    <row r="7" spans="1:14" ht="66.75" customHeight="1">
      <c r="A7" s="67"/>
      <c r="B7" s="86"/>
      <c r="C7" s="82" t="s">
        <v>13</v>
      </c>
      <c r="D7" s="83"/>
      <c r="E7" s="79"/>
      <c r="F7" s="82" t="s">
        <v>16</v>
      </c>
      <c r="G7" s="83"/>
      <c r="H7" s="79"/>
      <c r="I7" s="85" t="s">
        <v>17</v>
      </c>
      <c r="J7" s="85"/>
      <c r="K7" s="85" t="s">
        <v>18</v>
      </c>
      <c r="L7" s="85"/>
      <c r="M7" s="87"/>
      <c r="N7" s="87"/>
    </row>
    <row r="8" spans="1:14" ht="47.25">
      <c r="A8" s="67"/>
      <c r="B8" s="86"/>
      <c r="C8" s="2" t="s">
        <v>12</v>
      </c>
      <c r="D8" s="2" t="s">
        <v>14</v>
      </c>
      <c r="E8" s="2" t="s">
        <v>15</v>
      </c>
      <c r="F8" s="2" t="s">
        <v>12</v>
      </c>
      <c r="G8" s="2" t="s">
        <v>14</v>
      </c>
      <c r="H8" s="2" t="s">
        <v>15</v>
      </c>
      <c r="I8" s="17" t="s">
        <v>19</v>
      </c>
      <c r="J8" s="17" t="s">
        <v>21</v>
      </c>
      <c r="K8" s="17" t="s">
        <v>20</v>
      </c>
      <c r="L8" s="17" t="s">
        <v>21</v>
      </c>
      <c r="M8" s="11"/>
      <c r="N8" s="12"/>
    </row>
    <row r="9" spans="1:14" ht="15.75">
      <c r="A9" s="21"/>
      <c r="B9" s="1"/>
      <c r="C9" s="2"/>
      <c r="D9" s="2"/>
      <c r="E9" s="2"/>
      <c r="F9" s="32"/>
      <c r="G9" s="32"/>
      <c r="H9" s="2"/>
      <c r="I9" s="17"/>
      <c r="J9" s="17"/>
      <c r="K9" s="17"/>
      <c r="L9" s="17"/>
      <c r="M9" s="11"/>
      <c r="N9" s="12"/>
    </row>
    <row r="10" spans="1:14" ht="15.75">
      <c r="A10" s="6" t="s">
        <v>0</v>
      </c>
      <c r="B10" s="3"/>
      <c r="C10" s="5">
        <v>400</v>
      </c>
      <c r="D10" s="8">
        <v>546.06</v>
      </c>
      <c r="E10" s="8"/>
      <c r="F10" s="24">
        <v>400</v>
      </c>
      <c r="G10" s="25">
        <v>1030.68</v>
      </c>
      <c r="H10" s="8"/>
      <c r="I10" s="19">
        <v>2</v>
      </c>
      <c r="J10" s="18">
        <v>65.64</v>
      </c>
      <c r="K10" s="22">
        <v>5.411</v>
      </c>
      <c r="L10" s="18">
        <v>1332.6</v>
      </c>
      <c r="M10" s="13"/>
      <c r="N10" s="13"/>
    </row>
    <row r="11" spans="1:14" ht="15.75">
      <c r="A11" s="6" t="s">
        <v>1</v>
      </c>
      <c r="B11" s="3"/>
      <c r="C11" s="3">
        <v>262</v>
      </c>
      <c r="D11" s="8">
        <v>357.67</v>
      </c>
      <c r="E11" s="8">
        <v>546.06</v>
      </c>
      <c r="F11" s="24">
        <v>262</v>
      </c>
      <c r="G11" s="26">
        <v>675.1</v>
      </c>
      <c r="H11" s="8">
        <v>1030.68</v>
      </c>
      <c r="I11" s="19">
        <v>3</v>
      </c>
      <c r="J11" s="18">
        <v>98.46</v>
      </c>
      <c r="K11" s="22">
        <v>4.137</v>
      </c>
      <c r="L11" s="18">
        <v>1018.85</v>
      </c>
      <c r="M11" s="13"/>
      <c r="N11" s="13"/>
    </row>
    <row r="12" spans="1:14" ht="15.75">
      <c r="A12" s="6" t="s">
        <v>2</v>
      </c>
      <c r="B12" s="3"/>
      <c r="C12" s="3">
        <v>244</v>
      </c>
      <c r="D12" s="8">
        <v>333.1</v>
      </c>
      <c r="E12" s="8">
        <v>357.67</v>
      </c>
      <c r="F12" s="24">
        <v>244</v>
      </c>
      <c r="G12" s="26">
        <v>628.72</v>
      </c>
      <c r="H12" s="8">
        <v>675.1</v>
      </c>
      <c r="I12" s="19">
        <v>5</v>
      </c>
      <c r="J12" s="18">
        <v>164.1</v>
      </c>
      <c r="K12" s="22">
        <v>4.441</v>
      </c>
      <c r="L12" s="18">
        <v>1093.72</v>
      </c>
      <c r="M12" s="13"/>
      <c r="N12" s="13"/>
    </row>
    <row r="13" spans="1:14" ht="15.75">
      <c r="A13" s="6" t="s">
        <v>3</v>
      </c>
      <c r="B13" s="3"/>
      <c r="C13" s="3">
        <v>306</v>
      </c>
      <c r="D13" s="8">
        <v>417.73</v>
      </c>
      <c r="E13" s="8">
        <v>333.1</v>
      </c>
      <c r="F13" s="24">
        <v>306</v>
      </c>
      <c r="G13" s="26">
        <v>788.47</v>
      </c>
      <c r="H13" s="8">
        <v>628.72</v>
      </c>
      <c r="I13" s="19">
        <v>4</v>
      </c>
      <c r="J13" s="18">
        <v>163.54</v>
      </c>
      <c r="K13" s="22">
        <v>0.47</v>
      </c>
      <c r="L13" s="18">
        <v>115.75</v>
      </c>
      <c r="M13" s="13"/>
      <c r="N13" s="13"/>
    </row>
    <row r="14" spans="1:14" ht="15.75">
      <c r="A14" s="6" t="s">
        <v>4</v>
      </c>
      <c r="B14" s="3"/>
      <c r="C14" s="16">
        <v>226</v>
      </c>
      <c r="D14" s="8">
        <v>308.52</v>
      </c>
      <c r="E14" s="8">
        <v>417.73</v>
      </c>
      <c r="F14" s="24">
        <v>226</v>
      </c>
      <c r="G14" s="26">
        <v>582.34</v>
      </c>
      <c r="H14" s="8">
        <v>788.47</v>
      </c>
      <c r="I14" s="19">
        <v>5</v>
      </c>
      <c r="J14" s="18">
        <v>204.42</v>
      </c>
      <c r="K14" s="22">
        <v>1.323</v>
      </c>
      <c r="L14" s="18">
        <v>325.82</v>
      </c>
      <c r="M14" s="13"/>
      <c r="N14" s="13"/>
    </row>
    <row r="15" spans="1:14" ht="15.75">
      <c r="A15" s="6" t="s">
        <v>5</v>
      </c>
      <c r="B15" s="7"/>
      <c r="C15" s="3">
        <v>263</v>
      </c>
      <c r="D15" s="3">
        <v>359.04</v>
      </c>
      <c r="E15" s="3">
        <v>308.52</v>
      </c>
      <c r="F15" s="24">
        <v>263</v>
      </c>
      <c r="G15" s="27">
        <v>677.66</v>
      </c>
      <c r="H15" s="3">
        <v>582.34</v>
      </c>
      <c r="I15" s="19">
        <v>5</v>
      </c>
      <c r="J15" s="18">
        <v>204.42</v>
      </c>
      <c r="K15" s="23"/>
      <c r="L15" s="18">
        <v>108.19</v>
      </c>
      <c r="M15" s="14"/>
      <c r="N15" s="14"/>
    </row>
    <row r="16" spans="1:14" ht="15.75">
      <c r="A16" s="6" t="s">
        <v>6</v>
      </c>
      <c r="B16" s="3"/>
      <c r="C16" s="3">
        <v>283</v>
      </c>
      <c r="D16" s="3">
        <v>386.34</v>
      </c>
      <c r="E16" s="3">
        <v>359.04</v>
      </c>
      <c r="F16" s="24">
        <v>283</v>
      </c>
      <c r="G16" s="27">
        <v>729.2</v>
      </c>
      <c r="H16" s="3">
        <v>677.66</v>
      </c>
      <c r="I16" s="19">
        <v>7</v>
      </c>
      <c r="J16" s="18">
        <v>286.19</v>
      </c>
      <c r="K16" s="22"/>
      <c r="L16" s="20"/>
      <c r="M16" s="15"/>
      <c r="N16" s="15"/>
    </row>
    <row r="17" spans="1:14" ht="15.75">
      <c r="A17" s="6" t="s">
        <v>7</v>
      </c>
      <c r="B17" s="3"/>
      <c r="C17" s="3">
        <v>221</v>
      </c>
      <c r="D17" s="3">
        <v>301.7</v>
      </c>
      <c r="E17" s="3">
        <v>386.34</v>
      </c>
      <c r="F17" s="24">
        <v>221</v>
      </c>
      <c r="G17" s="27">
        <v>569.45</v>
      </c>
      <c r="H17" s="3">
        <v>729.2</v>
      </c>
      <c r="I17" s="19">
        <v>6</v>
      </c>
      <c r="J17" s="20">
        <v>245.3</v>
      </c>
      <c r="K17" s="22"/>
      <c r="L17" s="20"/>
      <c r="M17" s="15"/>
      <c r="N17" s="15"/>
    </row>
    <row r="18" spans="1:14" ht="15.75">
      <c r="A18" s="6" t="s">
        <v>8</v>
      </c>
      <c r="B18" s="3"/>
      <c r="C18" s="3">
        <v>296</v>
      </c>
      <c r="D18" s="3">
        <v>404.09</v>
      </c>
      <c r="E18" s="3">
        <v>301.7</v>
      </c>
      <c r="F18" s="24">
        <v>296</v>
      </c>
      <c r="G18" s="3">
        <v>980.15</v>
      </c>
      <c r="H18" s="3">
        <v>569.45</v>
      </c>
      <c r="I18" s="19">
        <v>4</v>
      </c>
      <c r="J18" s="20">
        <v>163.54</v>
      </c>
      <c r="K18" s="22"/>
      <c r="L18" s="20"/>
      <c r="M18" s="15"/>
      <c r="N18" s="15"/>
    </row>
    <row r="19" spans="1:14" ht="15">
      <c r="A19" s="6" t="s">
        <v>9</v>
      </c>
      <c r="B19" s="6"/>
      <c r="C19" s="31">
        <v>382</v>
      </c>
      <c r="D19" s="31">
        <v>521.48</v>
      </c>
      <c r="E19" s="31">
        <v>404.09</v>
      </c>
      <c r="F19" s="33">
        <v>382</v>
      </c>
      <c r="G19" s="31">
        <v>1264.93</v>
      </c>
      <c r="H19" s="31">
        <v>980.15</v>
      </c>
      <c r="I19" s="34">
        <v>5</v>
      </c>
      <c r="J19" s="29">
        <v>204.42</v>
      </c>
      <c r="K19" s="28">
        <v>0.933</v>
      </c>
      <c r="L19" s="29">
        <v>229.78</v>
      </c>
      <c r="M19" s="10"/>
      <c r="N19" s="10"/>
    </row>
    <row r="20" spans="1:14" ht="15">
      <c r="A20" s="6" t="s">
        <v>10</v>
      </c>
      <c r="B20" s="6"/>
      <c r="C20" s="31">
        <v>272</v>
      </c>
      <c r="D20" s="31">
        <v>371.33</v>
      </c>
      <c r="E20" s="31">
        <v>521.48</v>
      </c>
      <c r="F20" s="33">
        <v>272</v>
      </c>
      <c r="G20" s="31">
        <v>1031.24</v>
      </c>
      <c r="H20" s="31">
        <v>1264.93</v>
      </c>
      <c r="I20" s="35">
        <v>3</v>
      </c>
      <c r="J20" s="31">
        <v>171.48</v>
      </c>
      <c r="K20" s="30">
        <v>4.91</v>
      </c>
      <c r="L20" s="31">
        <v>1209.22</v>
      </c>
      <c r="M20" s="10"/>
      <c r="N20" s="10"/>
    </row>
    <row r="21" spans="1:14" ht="15">
      <c r="A21" s="6" t="s">
        <v>11</v>
      </c>
      <c r="B21" s="6"/>
      <c r="C21" s="31">
        <v>300</v>
      </c>
      <c r="D21" s="31">
        <v>409.55</v>
      </c>
      <c r="E21" s="31">
        <f>371.33+409.55</f>
        <v>780.88</v>
      </c>
      <c r="F21" s="33">
        <v>300</v>
      </c>
      <c r="G21" s="31">
        <v>1245.4</v>
      </c>
      <c r="H21" s="31">
        <f>1031.24+1245.4</f>
        <v>2276.6400000000003</v>
      </c>
      <c r="I21" s="35">
        <v>8</v>
      </c>
      <c r="J21" s="31">
        <v>471.74</v>
      </c>
      <c r="K21" s="30">
        <v>5.151</v>
      </c>
      <c r="L21" s="31">
        <v>1268.57</v>
      </c>
      <c r="M21" s="10"/>
      <c r="N21" s="10"/>
    </row>
    <row r="22" spans="1:12" ht="15.75">
      <c r="A22" s="37"/>
      <c r="B22" s="37"/>
      <c r="C22" s="38">
        <f>SUM(C10:C21)</f>
        <v>3455</v>
      </c>
      <c r="D22" s="38">
        <f aca="true" t="shared" si="0" ref="D22:L22">SUM(D10:D21)</f>
        <v>4716.610000000001</v>
      </c>
      <c r="E22" s="38">
        <f>SUM(E10:E21)</f>
        <v>4716.61</v>
      </c>
      <c r="F22" s="38">
        <f t="shared" si="0"/>
        <v>3455</v>
      </c>
      <c r="G22" s="38">
        <f t="shared" si="0"/>
        <v>10203.34</v>
      </c>
      <c r="H22" s="38">
        <f t="shared" si="0"/>
        <v>10203.34</v>
      </c>
      <c r="I22" s="38">
        <f t="shared" si="0"/>
        <v>57</v>
      </c>
      <c r="J22" s="38">
        <f t="shared" si="0"/>
        <v>2443.25</v>
      </c>
      <c r="K22" s="39">
        <f t="shared" si="0"/>
        <v>26.776</v>
      </c>
      <c r="L22" s="38">
        <f t="shared" si="0"/>
        <v>6702.5</v>
      </c>
    </row>
    <row r="23" spans="3:12" ht="15"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3:12" ht="15"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3:12" ht="15">
      <c r="C25" s="32"/>
      <c r="D25" s="32"/>
      <c r="E25" s="36">
        <f>E22+H22</f>
        <v>14919.95</v>
      </c>
      <c r="F25" s="36">
        <f>E25-E18-H18</f>
        <v>14048.8</v>
      </c>
      <c r="G25" s="32"/>
      <c r="H25" s="32"/>
      <c r="I25" s="32"/>
      <c r="J25" s="32"/>
      <c r="K25" s="32"/>
      <c r="L25" s="32"/>
    </row>
  </sheetData>
  <sheetProtection/>
  <mergeCells count="8">
    <mergeCell ref="F7:H7"/>
    <mergeCell ref="A5:N5"/>
    <mergeCell ref="A7:A8"/>
    <mergeCell ref="B7:B8"/>
    <mergeCell ref="I7:J7"/>
    <mergeCell ref="M7:N7"/>
    <mergeCell ref="K7:L7"/>
    <mergeCell ref="C7:E7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2024-07-02T08:44:49Z</cp:lastPrinted>
  <dcterms:created xsi:type="dcterms:W3CDTF">1996-10-08T23:32:33Z</dcterms:created>
  <dcterms:modified xsi:type="dcterms:W3CDTF">2024-07-02T08:44:50Z</dcterms:modified>
  <cp:category/>
  <cp:version/>
  <cp:contentType/>
  <cp:contentStatus/>
</cp:coreProperties>
</file>