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05" firstSheet="7" activeTab="7"/>
  </bookViews>
  <sheets>
    <sheet name="2021" sheetId="1" r:id="rId1"/>
    <sheet name="Лист1" sheetId="2" r:id="rId2"/>
    <sheet name="на 1 січня 2022" sheetId="3" r:id="rId3"/>
    <sheet name="окончательн на отправку" sheetId="4" r:id="rId4"/>
    <sheet name="на відправку" sheetId="5" r:id="rId5"/>
    <sheet name="Лист4" sheetId="6" r:id="rId6"/>
    <sheet name="Лист2" sheetId="7" r:id="rId7"/>
    <sheet name="Фінансова звітність 12 2022" sheetId="8" r:id="rId8"/>
  </sheets>
  <definedNames/>
  <calcPr fullCalcOnLoad="1"/>
</workbook>
</file>

<file path=xl/sharedStrings.xml><?xml version="1.0" encoding="utf-8"?>
<sst xmlns="http://schemas.openxmlformats.org/spreadsheetml/2006/main" count="1448" uniqueCount="211">
  <si>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</si>
  <si>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</si>
  <si>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</si>
  <si>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</si>
  <si>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</si>
  <si>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</si>
  <si>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</si>
  <si>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</si>
  <si>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</si>
  <si>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</si>
  <si>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</si>
  <si>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</si>
  <si>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</si>
  <si>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</si>
  <si>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</si>
  <si>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</si>
  <si>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</si>
  <si>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</si>
  <si>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</si>
  <si>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</si>
  <si>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</si>
  <si>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</si>
  <si>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</si>
  <si>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</si>
  <si>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</si>
  <si>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</si>
  <si>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</si>
  <si>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</si>
  <si>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</si>
  <si>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</si>
  <si>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</si>
  <si>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</si>
  <si>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</si>
  <si>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</si>
  <si>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</si>
  <si>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</si>
  <si>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</si>
  <si>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</si>
  <si>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</si>
  <si>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</si>
  <si>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</si>
  <si>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</si>
  <si>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</si>
  <si>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</si>
  <si>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</si>
  <si>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</si>
  <si>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</si>
  <si>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</si>
  <si>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</si>
  <si>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</si>
  <si>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</si>
  <si>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</si>
  <si>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</si>
  <si>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</si>
  <si>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)</t>
  </si>
  <si>
    <t>(                                     )</t>
  </si>
  <si>
    <t xml:space="preserve">Форма N 2-м </t>
  </si>
  <si>
    <t>Незавершені капітальні інвестиції</t>
  </si>
  <si>
    <t xml:space="preserve">Адреса, телефон </t>
  </si>
  <si>
    <t>на ____________ 20__ р.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</si>
  <si>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</si>
  <si>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</si>
  <si>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</si>
  <si>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</si>
  <si>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</si>
  <si>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</si>
  <si>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</si>
  <si>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</si>
  <si>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</si>
  <si>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</si>
  <si>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</si>
  <si>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</si>
  <si>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</si>
  <si>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</si>
  <si>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</si>
  <si>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</si>
  <si>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</si>
  <si>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</si>
  <si>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</si>
  <si>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</si>
  <si>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</si>
  <si>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</si>
  <si>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</si>
  <si>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</si>
  <si>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</si>
  <si>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</si>
  <si>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</si>
  <si>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</si>
  <si>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</si>
  <si>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</si>
  <si>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</si>
  <si>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</si>
  <si>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</si>
  <si>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</si>
  <si>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</si>
  <si>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</si>
  <si>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</si>
  <si>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</si>
  <si>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</si>
  <si>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</si>
  <si>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</si>
  <si>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</si>
  <si>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</si>
  <si>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</si>
  <si>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</si>
  <si>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</si>
  <si>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</si>
  <si>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</si>
  <si>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</si>
  <si>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</si>
  <si>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</si>
  <si>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</si>
  <si>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</si>
  <si>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</si>
  <si>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</si>
  <si>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</si>
  <si>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</si>
  <si>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</si>
  <si>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</si>
  <si>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r>
      <t>за ____________ 20__ р.</t>
    </r>
    <r>
      <rPr>
        <sz val="10"/>
        <rFont val="Times New Roman"/>
        <family val="1"/>
      </rPr>
      <t xml:space="preserve"> </t>
    </r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</si>
  <si>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</si>
  <si>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</si>
  <si>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</si>
  <si>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</si>
  <si>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</si>
  <si>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</si>
  <si>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</si>
  <si>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</si>
  <si>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</si>
  <si>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</si>
  <si>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</si>
  <si>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</si>
  <si>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</si>
  <si>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</si>
  <si>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</si>
  <si>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</si>
  <si>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</si>
  <si>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</si>
  <si>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</si>
  <si>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</si>
  <si>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</si>
  <si>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</si>
  <si>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</si>
  <si>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</si>
  <si>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</si>
  <si>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</si>
  <si>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</si>
  <si>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</si>
  <si>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</si>
  <si>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>Додаток 1
до Національного положення (стандарту) бухгалтерського обліку 25 "Спрощена фінансова звітність"
(пункт 4 розділу I)</t>
  </si>
  <si>
    <t>Фінансовий результат до оподаткування (2280 - 2285)</t>
  </si>
  <si>
    <t>(                    -919,2                 )</t>
  </si>
  <si>
    <t>0</t>
  </si>
  <si>
    <t>-70,9</t>
  </si>
  <si>
    <t>+0,3</t>
  </si>
  <si>
    <t>-22,6</t>
  </si>
  <si>
    <t>-91,5</t>
  </si>
  <si>
    <t>-135,6</t>
  </si>
  <si>
    <t>-20,3</t>
  </si>
  <si>
    <t>+11,4</t>
  </si>
  <si>
    <t>4,8</t>
  </si>
  <si>
    <t>15195,1</t>
  </si>
  <si>
    <t>+277,7</t>
  </si>
  <si>
    <t>-277,7</t>
  </si>
  <si>
    <t>-298,3</t>
  </si>
  <si>
    <t>-160,9</t>
  </si>
  <si>
    <t>-4,8</t>
  </si>
  <si>
    <t>+11,9</t>
  </si>
  <si>
    <t>-1,8</t>
  </si>
  <si>
    <t>д-т</t>
  </si>
  <si>
    <t>к-т</t>
  </si>
  <si>
    <t>424</t>
  </si>
  <si>
    <t>13</t>
  </si>
  <si>
    <t>441</t>
  </si>
  <si>
    <t>37</t>
  </si>
  <si>
    <t>64</t>
  </si>
  <si>
    <t>+1,6</t>
  </si>
  <si>
    <t>68</t>
  </si>
  <si>
    <t>31</t>
  </si>
  <si>
    <t>36</t>
  </si>
  <si>
    <t>277,7</t>
  </si>
  <si>
    <t>70,9</t>
  </si>
  <si>
    <t>1,3</t>
  </si>
  <si>
    <t>0,3</t>
  </si>
  <si>
    <t>160,9</t>
  </si>
  <si>
    <t>116,8</t>
  </si>
  <si>
    <t>22,6</t>
  </si>
  <si>
    <t>48</t>
  </si>
  <si>
    <t>135,6</t>
  </si>
  <si>
    <t>65</t>
  </si>
  <si>
    <t>66</t>
  </si>
  <si>
    <t>11,9</t>
  </si>
  <si>
    <t>11,4</t>
  </si>
  <si>
    <t>20,3</t>
  </si>
  <si>
    <t>нсзу</t>
  </si>
  <si>
    <t>факт</t>
  </si>
  <si>
    <t>69</t>
  </si>
  <si>
    <t>410,9</t>
  </si>
  <si>
    <t xml:space="preserve">Підприємство </t>
  </si>
  <si>
    <t xml:space="preserve"> НКП "ЮМЦПМ</t>
  </si>
  <si>
    <t>загальна медична практика</t>
  </si>
  <si>
    <t>2022</t>
  </si>
  <si>
    <t>42068988</t>
  </si>
  <si>
    <t>4810800000</t>
  </si>
  <si>
    <t>86.21</t>
  </si>
  <si>
    <t>Миколаївська обл М.Южноукраїнськ</t>
  </si>
  <si>
    <t xml:space="preserve"> некомерційнекомунальне підприємство</t>
  </si>
  <si>
    <t>12</t>
  </si>
  <si>
    <t>на __31 грудня 2022 р.</t>
  </si>
  <si>
    <r>
      <t>за ___12 місяців______ 2022__ р.</t>
    </r>
    <r>
      <rPr>
        <sz val="10"/>
        <rFont val="Times New Roman"/>
        <family val="1"/>
      </rPr>
      <t xml:space="preserve"> </t>
    </r>
  </si>
  <si>
    <t>99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</si>
</sst>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top"/>
    </xf>
    <xf numFmtId="0" fontId="4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184" fontId="1" fillId="0" borderId="11" xfId="0" applyNumberFormat="1" applyFont="1" applyBorder="1" applyAlignment="1">
      <alignment horizontal="center"/>
    </xf>
    <xf numFmtId="184" fontId="1" fillId="0" borderId="11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4" fontId="1" fillId="0" borderId="12" xfId="0" applyNumberFormat="1" applyFont="1" applyBorder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showGridLines="0" zoomScalePageLayoutView="0" workbookViewId="0" topLeftCell="A61">
      <selection activeCell="AU52" sqref="AU52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/>
      <c r="AA20" s="61"/>
      <c r="AB20" s="61"/>
      <c r="AC20" s="61"/>
      <c r="AD20" s="61"/>
      <c r="AE20" s="61"/>
      <c r="AF20" s="61"/>
      <c r="AG20" s="62"/>
      <c r="AH20" s="60">
        <f>AH21+AH22</f>
        <v>1360.8999999999999</v>
      </c>
      <c r="AI20" s="61"/>
      <c r="AJ20" s="61"/>
      <c r="AK20" s="61"/>
      <c r="AL20" s="61"/>
      <c r="AM20" s="61"/>
      <c r="AN20" s="61"/>
      <c r="AO20" s="62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60">
        <v>2125.7</v>
      </c>
      <c r="AI21" s="61"/>
      <c r="AJ21" s="61"/>
      <c r="AK21" s="61"/>
      <c r="AL21" s="61"/>
      <c r="AM21" s="61"/>
      <c r="AN21" s="61"/>
      <c r="AO21" s="62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-764.8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4"/>
      <c r="AA23" s="64"/>
      <c r="AB23" s="64"/>
      <c r="AC23" s="64"/>
      <c r="AD23" s="64"/>
      <c r="AE23" s="64"/>
      <c r="AF23" s="64"/>
      <c r="AG23" s="64"/>
      <c r="AH23" s="60">
        <v>492.3</v>
      </c>
      <c r="AI23" s="61"/>
      <c r="AJ23" s="61"/>
      <c r="AK23" s="61"/>
      <c r="AL23" s="61"/>
      <c r="AM23" s="61"/>
      <c r="AN23" s="61"/>
      <c r="AO23" s="62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8976.3</v>
      </c>
      <c r="AA24" s="61"/>
      <c r="AB24" s="61"/>
      <c r="AC24" s="61"/>
      <c r="AD24" s="61"/>
      <c r="AE24" s="61"/>
      <c r="AF24" s="61"/>
      <c r="AG24" s="62"/>
      <c r="AH24" s="60">
        <f>AH25+AH26</f>
        <v>9403.199999999999</v>
      </c>
      <c r="AI24" s="61"/>
      <c r="AJ24" s="61"/>
      <c r="AK24" s="61"/>
      <c r="AL24" s="61"/>
      <c r="AM24" s="61"/>
      <c r="AN24" s="61"/>
      <c r="AO24" s="62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18597.8</v>
      </c>
      <c r="AA25" s="55"/>
      <c r="AB25" s="55"/>
      <c r="AC25" s="55"/>
      <c r="AD25" s="55"/>
      <c r="AE25" s="55"/>
      <c r="AF25" s="55"/>
      <c r="AG25" s="55"/>
      <c r="AH25" s="55">
        <v>19897.3</v>
      </c>
      <c r="AI25" s="55"/>
      <c r="AJ25" s="55"/>
      <c r="AK25" s="55"/>
      <c r="AL25" s="55"/>
      <c r="AM25" s="55"/>
      <c r="AN25" s="55"/>
      <c r="AO25" s="55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-9621.5</v>
      </c>
      <c r="AA26" s="61"/>
      <c r="AB26" s="61"/>
      <c r="AC26" s="61"/>
      <c r="AD26" s="61"/>
      <c r="AE26" s="61"/>
      <c r="AF26" s="61"/>
      <c r="AG26" s="62"/>
      <c r="AH26" s="60">
        <v>-10494.1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Z24</f>
        <v>8976.3</v>
      </c>
      <c r="AA30" s="61"/>
      <c r="AB30" s="61"/>
      <c r="AC30" s="61"/>
      <c r="AD30" s="61"/>
      <c r="AE30" s="61"/>
      <c r="AF30" s="61"/>
      <c r="AG30" s="62"/>
      <c r="AH30" s="60">
        <f>AH20+AH23+AH24</f>
        <v>11256.399999999998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2231.2</v>
      </c>
      <c r="AA32" s="61"/>
      <c r="AB32" s="61"/>
      <c r="AC32" s="61"/>
      <c r="AD32" s="61"/>
      <c r="AE32" s="61"/>
      <c r="AF32" s="61"/>
      <c r="AG32" s="62"/>
      <c r="AH32" s="60">
        <v>2092.9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/>
      <c r="AA35" s="55"/>
      <c r="AB35" s="55"/>
      <c r="AC35" s="55"/>
      <c r="AD35" s="55"/>
      <c r="AE35" s="55"/>
      <c r="AF35" s="55"/>
      <c r="AG35" s="55"/>
      <c r="AH35" s="55">
        <v>71.3</v>
      </c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1.2</v>
      </c>
      <c r="AA36" s="61"/>
      <c r="AB36" s="61"/>
      <c r="AC36" s="61"/>
      <c r="AD36" s="61"/>
      <c r="AE36" s="61"/>
      <c r="AF36" s="61"/>
      <c r="AG36" s="62"/>
      <c r="AH36" s="60"/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160.2</v>
      </c>
      <c r="AA38" s="55"/>
      <c r="AB38" s="55"/>
      <c r="AC38" s="55"/>
      <c r="AD38" s="55"/>
      <c r="AE38" s="55"/>
      <c r="AF38" s="55"/>
      <c r="AG38" s="55"/>
      <c r="AH38" s="55">
        <v>22.6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1510.7</v>
      </c>
      <c r="AA40" s="55"/>
      <c r="AB40" s="55"/>
      <c r="AC40" s="55"/>
      <c r="AD40" s="55"/>
      <c r="AE40" s="55"/>
      <c r="AF40" s="55"/>
      <c r="AG40" s="55"/>
      <c r="AH40" s="55">
        <v>1971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50</v>
      </c>
      <c r="AA41" s="55"/>
      <c r="AB41" s="55"/>
      <c r="AC41" s="55"/>
      <c r="AD41" s="55"/>
      <c r="AE41" s="55"/>
      <c r="AF41" s="55"/>
      <c r="AG41" s="55"/>
      <c r="AH41" s="55">
        <v>24.2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3953.2999999999993</v>
      </c>
      <c r="AA43" s="55"/>
      <c r="AB43" s="55"/>
      <c r="AC43" s="55"/>
      <c r="AD43" s="55"/>
      <c r="AE43" s="55"/>
      <c r="AF43" s="55"/>
      <c r="AG43" s="55"/>
      <c r="AH43" s="55">
        <f>SUM(AH32:AH42)</f>
        <v>4182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12929.599999999999</v>
      </c>
      <c r="AA45" s="55"/>
      <c r="AB45" s="55"/>
      <c r="AC45" s="55"/>
      <c r="AD45" s="55"/>
      <c r="AE45" s="55"/>
      <c r="AF45" s="55"/>
      <c r="AG45" s="55"/>
      <c r="AH45" s="55">
        <f>AH30+AH43</f>
        <v>15438.399999999998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v>8088.3</v>
      </c>
      <c r="AA51" s="64"/>
      <c r="AB51" s="64"/>
      <c r="AC51" s="64"/>
      <c r="AD51" s="64"/>
      <c r="AE51" s="64"/>
      <c r="AF51" s="64"/>
      <c r="AG51" s="64"/>
      <c r="AH51" s="64">
        <v>9062.6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v>1272.8</v>
      </c>
      <c r="AA53" s="64"/>
      <c r="AB53" s="64"/>
      <c r="AC53" s="64"/>
      <c r="AD53" s="64"/>
      <c r="AE53" s="64"/>
      <c r="AF53" s="64"/>
      <c r="AG53" s="64"/>
      <c r="AH53" s="64">
        <v>2995.4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 t="s">
        <v>54</v>
      </c>
      <c r="AA54" s="83"/>
      <c r="AB54" s="83"/>
      <c r="AC54" s="83"/>
      <c r="AD54" s="83"/>
      <c r="AE54" s="83"/>
      <c r="AF54" s="83"/>
      <c r="AG54" s="84"/>
      <c r="AH54" s="82" t="s">
        <v>55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9362.1</v>
      </c>
      <c r="AA55" s="64"/>
      <c r="AB55" s="64"/>
      <c r="AC55" s="64"/>
      <c r="AD55" s="64"/>
      <c r="AE55" s="64"/>
      <c r="AF55" s="64"/>
      <c r="AG55" s="64"/>
      <c r="AH55" s="64">
        <f>SUM(AH50:AH54)</f>
        <v>12059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64">
        <v>2088</v>
      </c>
      <c r="AA56" s="64"/>
      <c r="AB56" s="64"/>
      <c r="AC56" s="64"/>
      <c r="AD56" s="64"/>
      <c r="AE56" s="64"/>
      <c r="AF56" s="64"/>
      <c r="AG56" s="64"/>
      <c r="AH56" s="64">
        <v>2231.2</v>
      </c>
      <c r="AI56" s="64"/>
      <c r="AJ56" s="64"/>
      <c r="AK56" s="64"/>
      <c r="AL56" s="64"/>
      <c r="AM56" s="64"/>
      <c r="AN56" s="64"/>
      <c r="AO56" s="64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64">
        <v>164.1</v>
      </c>
      <c r="AA61" s="64"/>
      <c r="AB61" s="64"/>
      <c r="AC61" s="64"/>
      <c r="AD61" s="64"/>
      <c r="AE61" s="64"/>
      <c r="AF61" s="64"/>
      <c r="AG61" s="64"/>
      <c r="AH61" s="82">
        <v>0.2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64">
        <v>141.1</v>
      </c>
      <c r="AA62" s="64"/>
      <c r="AB62" s="64"/>
      <c r="AC62" s="64"/>
      <c r="AD62" s="64"/>
      <c r="AE62" s="64"/>
      <c r="AF62" s="64"/>
      <c r="AG62" s="64"/>
      <c r="AH62" s="82">
        <v>78.8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64"/>
      <c r="AA63" s="64"/>
      <c r="AB63" s="64"/>
      <c r="AC63" s="64"/>
      <c r="AD63" s="64"/>
      <c r="AE63" s="64"/>
      <c r="AF63" s="64"/>
      <c r="AG63" s="6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64">
        <v>208.3</v>
      </c>
      <c r="AA64" s="64"/>
      <c r="AB64" s="64"/>
      <c r="AC64" s="64"/>
      <c r="AD64" s="64"/>
      <c r="AE64" s="64"/>
      <c r="AF64" s="64"/>
      <c r="AG64" s="64"/>
      <c r="AH64" s="82">
        <f>137.1-4.5</f>
        <v>132.6</v>
      </c>
      <c r="AI64" s="83"/>
      <c r="AJ64" s="83"/>
      <c r="AK64" s="83"/>
      <c r="AL64" s="83"/>
      <c r="AM64" s="83"/>
      <c r="AN64" s="83"/>
      <c r="AO64" s="8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816.4</v>
      </c>
      <c r="AA65" s="83"/>
      <c r="AB65" s="83"/>
      <c r="AC65" s="83"/>
      <c r="AD65" s="83"/>
      <c r="AE65" s="83"/>
      <c r="AF65" s="83"/>
      <c r="AG65" s="84"/>
      <c r="AH65" s="82">
        <v>563.5</v>
      </c>
      <c r="AI65" s="83"/>
      <c r="AJ65" s="83"/>
      <c r="AK65" s="83"/>
      <c r="AL65" s="83"/>
      <c r="AM65" s="83"/>
      <c r="AN65" s="83"/>
      <c r="AO65" s="8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v>122.2</v>
      </c>
      <c r="AA66" s="83"/>
      <c r="AB66" s="83"/>
      <c r="AC66" s="83"/>
      <c r="AD66" s="83"/>
      <c r="AE66" s="83"/>
      <c r="AF66" s="83"/>
      <c r="AG66" s="84"/>
      <c r="AH66" s="82">
        <v>373.1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64">
        <v>27.4</v>
      </c>
      <c r="AA67" s="64"/>
      <c r="AB67" s="64"/>
      <c r="AC67" s="64"/>
      <c r="AD67" s="64"/>
      <c r="AE67" s="64"/>
      <c r="AF67" s="64"/>
      <c r="AG67" s="64"/>
      <c r="AH67" s="82"/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1479.5000000000002</v>
      </c>
      <c r="AA68" s="64"/>
      <c r="AB68" s="64"/>
      <c r="AC68" s="64"/>
      <c r="AD68" s="64"/>
      <c r="AE68" s="64"/>
      <c r="AF68" s="64"/>
      <c r="AG68" s="64"/>
      <c r="AH68" s="64">
        <f>SUM(AH61:AH67)</f>
        <v>1148.2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12929.6</v>
      </c>
      <c r="AA70" s="64"/>
      <c r="AB70" s="64"/>
      <c r="AC70" s="64"/>
      <c r="AD70" s="64"/>
      <c r="AE70" s="64"/>
      <c r="AF70" s="64"/>
      <c r="AG70" s="64"/>
      <c r="AH70" s="64">
        <f>AH68+AH56+AH55</f>
        <v>15438.4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21329.1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2969.4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8262.1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32560.6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-26341.1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-5152.5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 t="s">
        <v>54</v>
      </c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v>-31493.6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Z82+Z86</f>
        <v>1067</v>
      </c>
      <c r="AA87" s="109"/>
      <c r="AB87" s="109"/>
      <c r="AC87" s="109"/>
      <c r="AD87" s="109"/>
      <c r="AE87" s="109"/>
      <c r="AF87" s="109"/>
      <c r="AG87" s="109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I14:S14"/>
    <mergeCell ref="T14:Y14"/>
    <mergeCell ref="Z14:AG14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5"/>
  <sheetViews>
    <sheetView zoomScalePageLayoutView="0" workbookViewId="0" topLeftCell="A55">
      <selection activeCell="AU52" sqref="AU52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v>0</v>
      </c>
      <c r="AA20" s="61"/>
      <c r="AB20" s="61"/>
      <c r="AC20" s="61"/>
      <c r="AD20" s="61"/>
      <c r="AE20" s="61"/>
      <c r="AF20" s="61"/>
      <c r="AG20" s="62"/>
      <c r="AH20" s="60">
        <f>AH21+AH22</f>
        <v>25.5</v>
      </c>
      <c r="AI20" s="61"/>
      <c r="AJ20" s="61"/>
      <c r="AK20" s="61"/>
      <c r="AL20" s="61"/>
      <c r="AM20" s="61"/>
      <c r="AN20" s="61"/>
      <c r="AO20" s="62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60">
        <v>26.2</v>
      </c>
      <c r="AI21" s="61"/>
      <c r="AJ21" s="61"/>
      <c r="AK21" s="61"/>
      <c r="AL21" s="61"/>
      <c r="AM21" s="61"/>
      <c r="AN21" s="61"/>
      <c r="AO21" s="62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-0.7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4"/>
      <c r="AA23" s="64"/>
      <c r="AB23" s="64"/>
      <c r="AC23" s="64"/>
      <c r="AD23" s="64"/>
      <c r="AE23" s="64"/>
      <c r="AF23" s="64"/>
      <c r="AG23" s="64"/>
      <c r="AH23" s="60">
        <v>492.3</v>
      </c>
      <c r="AI23" s="61"/>
      <c r="AJ23" s="61"/>
      <c r="AK23" s="61"/>
      <c r="AL23" s="61"/>
      <c r="AM23" s="61"/>
      <c r="AN23" s="61"/>
      <c r="AO23" s="62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10402.800000000001</v>
      </c>
      <c r="AA24" s="61"/>
      <c r="AB24" s="61"/>
      <c r="AC24" s="61"/>
      <c r="AD24" s="61"/>
      <c r="AE24" s="61"/>
      <c r="AF24" s="61"/>
      <c r="AG24" s="62"/>
      <c r="AH24" s="60">
        <f>AH25+AH26</f>
        <v>10763.4</v>
      </c>
      <c r="AI24" s="61"/>
      <c r="AJ24" s="61"/>
      <c r="AK24" s="61"/>
      <c r="AL24" s="61"/>
      <c r="AM24" s="61"/>
      <c r="AN24" s="61"/>
      <c r="AO24" s="62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f>18597.8+1795.4</f>
        <v>20393.2</v>
      </c>
      <c r="AA25" s="55"/>
      <c r="AB25" s="55"/>
      <c r="AC25" s="55"/>
      <c r="AD25" s="55"/>
      <c r="AE25" s="55"/>
      <c r="AF25" s="55"/>
      <c r="AG25" s="55"/>
      <c r="AH25" s="55">
        <v>22021.5</v>
      </c>
      <c r="AI25" s="55"/>
      <c r="AJ25" s="55"/>
      <c r="AK25" s="55"/>
      <c r="AL25" s="55"/>
      <c r="AM25" s="55"/>
      <c r="AN25" s="55"/>
      <c r="AO25" s="55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f>-9621.5-368.9</f>
        <v>-9990.4</v>
      </c>
      <c r="AA26" s="61"/>
      <c r="AB26" s="61"/>
      <c r="AC26" s="61"/>
      <c r="AD26" s="61"/>
      <c r="AE26" s="61"/>
      <c r="AF26" s="61"/>
      <c r="AG26" s="62"/>
      <c r="AH26" s="60">
        <v>-11258.1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Z24</f>
        <v>10402.800000000001</v>
      </c>
      <c r="AA30" s="61"/>
      <c r="AB30" s="61"/>
      <c r="AC30" s="61"/>
      <c r="AD30" s="61"/>
      <c r="AE30" s="61"/>
      <c r="AF30" s="61"/>
      <c r="AG30" s="62"/>
      <c r="AH30" s="60">
        <f>AH20+AH23+AH24</f>
        <v>11281.199999999999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f>2231.2+144</f>
        <v>2375.2</v>
      </c>
      <c r="AA32" s="61"/>
      <c r="AB32" s="61"/>
      <c r="AC32" s="61"/>
      <c r="AD32" s="61"/>
      <c r="AE32" s="61"/>
      <c r="AF32" s="61"/>
      <c r="AG32" s="62"/>
      <c r="AH32" s="60">
        <v>2092.9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v>18.5</v>
      </c>
      <c r="AA35" s="55"/>
      <c r="AB35" s="55"/>
      <c r="AC35" s="55"/>
      <c r="AD35" s="55"/>
      <c r="AE35" s="55"/>
      <c r="AF35" s="55"/>
      <c r="AG35" s="55"/>
      <c r="AH35" s="55">
        <v>71.3</v>
      </c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1.2</v>
      </c>
      <c r="AA36" s="61"/>
      <c r="AB36" s="61"/>
      <c r="AC36" s="61"/>
      <c r="AD36" s="61"/>
      <c r="AE36" s="61"/>
      <c r="AF36" s="61"/>
      <c r="AG36" s="62"/>
      <c r="AH36" s="60">
        <v>30</v>
      </c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f>160.2+4.6</f>
        <v>164.79999999999998</v>
      </c>
      <c r="AA38" s="55"/>
      <c r="AB38" s="55"/>
      <c r="AC38" s="55"/>
      <c r="AD38" s="55"/>
      <c r="AE38" s="55"/>
      <c r="AF38" s="55"/>
      <c r="AG38" s="55"/>
      <c r="AH38" s="55">
        <f>21.6+1.4</f>
        <v>23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1510.7</v>
      </c>
      <c r="AA40" s="55"/>
      <c r="AB40" s="55"/>
      <c r="AC40" s="55"/>
      <c r="AD40" s="55"/>
      <c r="AE40" s="55"/>
      <c r="AF40" s="55"/>
      <c r="AG40" s="55"/>
      <c r="AH40" s="55">
        <v>1971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f>50+10.7</f>
        <v>60.7</v>
      </c>
      <c r="AA41" s="55"/>
      <c r="AB41" s="55"/>
      <c r="AC41" s="55"/>
      <c r="AD41" s="55"/>
      <c r="AE41" s="55"/>
      <c r="AF41" s="55"/>
      <c r="AG41" s="55"/>
      <c r="AH41" s="55">
        <v>24.2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4131.099999999999</v>
      </c>
      <c r="AA43" s="55"/>
      <c r="AB43" s="55"/>
      <c r="AC43" s="55"/>
      <c r="AD43" s="55"/>
      <c r="AE43" s="55"/>
      <c r="AF43" s="55"/>
      <c r="AG43" s="55"/>
      <c r="AH43" s="55">
        <f>SUM(AH32:AH42)</f>
        <v>4212.400000000001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14533.900000000001</v>
      </c>
      <c r="AA45" s="55"/>
      <c r="AB45" s="55"/>
      <c r="AC45" s="55"/>
      <c r="AD45" s="55"/>
      <c r="AE45" s="55"/>
      <c r="AF45" s="55"/>
      <c r="AG45" s="55"/>
      <c r="AH45" s="55">
        <f>AH30+AH43</f>
        <v>15493.599999999999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f>8088.3+1570.8-282</f>
        <v>9377.1</v>
      </c>
      <c r="AA51" s="64"/>
      <c r="AB51" s="64"/>
      <c r="AC51" s="64"/>
      <c r="AD51" s="64"/>
      <c r="AE51" s="64"/>
      <c r="AF51" s="64"/>
      <c r="AG51" s="64"/>
      <c r="AH51" s="64">
        <v>8996.5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f>1272.8+614.7</f>
        <v>1887.5</v>
      </c>
      <c r="AA53" s="64"/>
      <c r="AB53" s="64"/>
      <c r="AC53" s="64"/>
      <c r="AD53" s="64"/>
      <c r="AE53" s="64"/>
      <c r="AF53" s="64"/>
      <c r="AG53" s="64"/>
      <c r="AH53" s="64">
        <v>3086.3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 t="s">
        <v>54</v>
      </c>
      <c r="AA54" s="83"/>
      <c r="AB54" s="83"/>
      <c r="AC54" s="83"/>
      <c r="AD54" s="83"/>
      <c r="AE54" s="83"/>
      <c r="AF54" s="83"/>
      <c r="AG54" s="84"/>
      <c r="AH54" s="82" t="s">
        <v>55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11265.6</v>
      </c>
      <c r="AA55" s="64"/>
      <c r="AB55" s="64"/>
      <c r="AC55" s="64"/>
      <c r="AD55" s="64"/>
      <c r="AE55" s="64"/>
      <c r="AF55" s="64"/>
      <c r="AG55" s="64"/>
      <c r="AH55" s="64">
        <f>SUM(AH50:AH54)</f>
        <v>12083.8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64">
        <f>2088-645.1</f>
        <v>1442.9</v>
      </c>
      <c r="AA56" s="64"/>
      <c r="AB56" s="64"/>
      <c r="AC56" s="64"/>
      <c r="AD56" s="64"/>
      <c r="AE56" s="64"/>
      <c r="AF56" s="64"/>
      <c r="AG56" s="64"/>
      <c r="AH56" s="115">
        <v>2231.2</v>
      </c>
      <c r="AI56" s="115"/>
      <c r="AJ56" s="115"/>
      <c r="AK56" s="115"/>
      <c r="AL56" s="115"/>
      <c r="AM56" s="115"/>
      <c r="AN56" s="115"/>
      <c r="AO56" s="115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64">
        <f>164.1-9.5</f>
        <v>154.6</v>
      </c>
      <c r="AA61" s="64"/>
      <c r="AB61" s="64"/>
      <c r="AC61" s="64"/>
      <c r="AD61" s="64"/>
      <c r="AE61" s="64"/>
      <c r="AF61" s="64"/>
      <c r="AG61" s="64"/>
      <c r="AH61" s="82">
        <v>0.2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64">
        <f>141.1+133.1</f>
        <v>274.2</v>
      </c>
      <c r="AA62" s="64"/>
      <c r="AB62" s="64"/>
      <c r="AC62" s="64"/>
      <c r="AD62" s="64"/>
      <c r="AE62" s="64"/>
      <c r="AF62" s="64"/>
      <c r="AG62" s="64"/>
      <c r="AH62" s="82">
        <f>78.8+1.2</f>
        <v>80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64"/>
      <c r="AA63" s="64"/>
      <c r="AB63" s="64"/>
      <c r="AC63" s="64"/>
      <c r="AD63" s="64"/>
      <c r="AE63" s="64"/>
      <c r="AF63" s="64"/>
      <c r="AG63" s="6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64">
        <f>208.3+8.6</f>
        <v>216.9</v>
      </c>
      <c r="AA64" s="64"/>
      <c r="AB64" s="64"/>
      <c r="AC64" s="64"/>
      <c r="AD64" s="64"/>
      <c r="AE64" s="64"/>
      <c r="AF64" s="64"/>
      <c r="AG64" s="64"/>
      <c r="AH64" s="82">
        <f>137.1-4.5</f>
        <v>132.6</v>
      </c>
      <c r="AI64" s="83"/>
      <c r="AJ64" s="83"/>
      <c r="AK64" s="83"/>
      <c r="AL64" s="83"/>
      <c r="AM64" s="83"/>
      <c r="AN64" s="83"/>
      <c r="AO64" s="8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f>816.4-125.6</f>
        <v>690.8</v>
      </c>
      <c r="AA65" s="83"/>
      <c r="AB65" s="83"/>
      <c r="AC65" s="83"/>
      <c r="AD65" s="83"/>
      <c r="AE65" s="83"/>
      <c r="AF65" s="83"/>
      <c r="AG65" s="84"/>
      <c r="AH65" s="82">
        <f>563.5+3.3</f>
        <v>566.8</v>
      </c>
      <c r="AI65" s="83"/>
      <c r="AJ65" s="83"/>
      <c r="AK65" s="83"/>
      <c r="AL65" s="83"/>
      <c r="AM65" s="83"/>
      <c r="AN65" s="83"/>
      <c r="AO65" s="8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f>122.2+341.3</f>
        <v>463.5</v>
      </c>
      <c r="AA66" s="83"/>
      <c r="AB66" s="83"/>
      <c r="AC66" s="83"/>
      <c r="AD66" s="83"/>
      <c r="AE66" s="83"/>
      <c r="AF66" s="83"/>
      <c r="AG66" s="84"/>
      <c r="AH66" s="82">
        <v>373.1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64">
        <f>27.4-2</f>
        <v>25.4</v>
      </c>
      <c r="AA67" s="64"/>
      <c r="AB67" s="64"/>
      <c r="AC67" s="64"/>
      <c r="AD67" s="64"/>
      <c r="AE67" s="64"/>
      <c r="AF67" s="64"/>
      <c r="AG67" s="64"/>
      <c r="AH67" s="82">
        <v>25.9</v>
      </c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1825.4</v>
      </c>
      <c r="AA68" s="64"/>
      <c r="AB68" s="64"/>
      <c r="AC68" s="64"/>
      <c r="AD68" s="64"/>
      <c r="AE68" s="64"/>
      <c r="AF68" s="64"/>
      <c r="AG68" s="64"/>
      <c r="AH68" s="64">
        <f>SUM(AH61:AH67)</f>
        <v>1178.6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14533.900000000001</v>
      </c>
      <c r="AA70" s="64"/>
      <c r="AB70" s="64"/>
      <c r="AC70" s="64"/>
      <c r="AD70" s="64"/>
      <c r="AE70" s="64"/>
      <c r="AF70" s="64"/>
      <c r="AG70" s="64"/>
      <c r="AH70" s="64">
        <f>AH68+AH56+AH55</f>
        <v>15493.599999999999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28265.7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3010.2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1284.3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32560.2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-26205.1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-5155.8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>
        <v>-0.5</v>
      </c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-31361.399999999998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Z82+Z86</f>
        <v>1198.800000000003</v>
      </c>
      <c r="AA87" s="109"/>
      <c r="AB87" s="109"/>
      <c r="AC87" s="109"/>
      <c r="AD87" s="109"/>
      <c r="AE87" s="109"/>
      <c r="AF87" s="109"/>
      <c r="AG87" s="109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I14:S14"/>
    <mergeCell ref="T14:Y14"/>
    <mergeCell ref="Z14:AG14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20">
      <selection activeCell="AH56" sqref="AH56:AO5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4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  <c r="AQ17" s="1" t="s">
        <v>169</v>
      </c>
      <c r="AR17" s="1" t="s">
        <v>170</v>
      </c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 t="s">
        <v>194</v>
      </c>
      <c r="AA19" s="55"/>
      <c r="AB19" s="55"/>
      <c r="AC19" s="55"/>
      <c r="AD19" s="55"/>
      <c r="AE19" s="55"/>
      <c r="AF19" s="55"/>
      <c r="AG19" s="55"/>
      <c r="AH19" s="55" t="s">
        <v>195</v>
      </c>
      <c r="AI19" s="55"/>
      <c r="AJ19" s="55"/>
      <c r="AK19" s="55"/>
      <c r="AL19" s="55"/>
      <c r="AM19" s="55"/>
      <c r="AN19" s="55"/>
      <c r="AO19" s="55"/>
    </row>
    <row r="20" spans="1:42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f>Z21+Z22</f>
        <v>25.5</v>
      </c>
      <c r="AA20" s="61"/>
      <c r="AB20" s="61"/>
      <c r="AC20" s="61"/>
      <c r="AD20" s="61"/>
      <c r="AE20" s="61"/>
      <c r="AF20" s="61"/>
      <c r="AG20" s="62"/>
      <c r="AH20" s="60">
        <f>AH21+AH22</f>
        <v>25.5</v>
      </c>
      <c r="AI20" s="61"/>
      <c r="AJ20" s="61"/>
      <c r="AK20" s="61"/>
      <c r="AL20" s="61"/>
      <c r="AM20" s="61"/>
      <c r="AN20" s="61"/>
      <c r="AO20" s="62"/>
      <c r="AP20" s="1" t="s">
        <v>152</v>
      </c>
    </row>
    <row r="21" spans="1:42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>
        <v>26.2</v>
      </c>
      <c r="AA21" s="61"/>
      <c r="AB21" s="61"/>
      <c r="AC21" s="61"/>
      <c r="AD21" s="61"/>
      <c r="AE21" s="61"/>
      <c r="AF21" s="61"/>
      <c r="AG21" s="62"/>
      <c r="AH21" s="60">
        <v>26.2</v>
      </c>
      <c r="AI21" s="61"/>
      <c r="AJ21" s="61"/>
      <c r="AK21" s="61"/>
      <c r="AL21" s="61"/>
      <c r="AM21" s="61"/>
      <c r="AN21" s="61"/>
      <c r="AO21" s="62"/>
      <c r="AP21" s="1" t="s">
        <v>152</v>
      </c>
    </row>
    <row r="22" spans="1:42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>
        <v>-0.7</v>
      </c>
      <c r="AA22" s="61"/>
      <c r="AB22" s="61"/>
      <c r="AC22" s="61"/>
      <c r="AD22" s="61"/>
      <c r="AE22" s="61"/>
      <c r="AF22" s="61"/>
      <c r="AG22" s="62"/>
      <c r="AH22" s="60">
        <v>-0.7</v>
      </c>
      <c r="AI22" s="61"/>
      <c r="AJ22" s="61"/>
      <c r="AK22" s="61"/>
      <c r="AL22" s="61"/>
      <c r="AM22" s="61"/>
      <c r="AN22" s="61"/>
      <c r="AO22" s="62"/>
      <c r="AP22" s="1" t="s">
        <v>152</v>
      </c>
    </row>
    <row r="23" spans="1:42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0">
        <v>492.3</v>
      </c>
      <c r="AA23" s="61"/>
      <c r="AB23" s="61"/>
      <c r="AC23" s="61"/>
      <c r="AD23" s="61"/>
      <c r="AE23" s="61"/>
      <c r="AF23" s="61"/>
      <c r="AG23" s="62"/>
      <c r="AH23" s="60">
        <v>492.3</v>
      </c>
      <c r="AI23" s="61"/>
      <c r="AJ23" s="61"/>
      <c r="AK23" s="61"/>
      <c r="AL23" s="61"/>
      <c r="AM23" s="61"/>
      <c r="AN23" s="61"/>
      <c r="AO23" s="62"/>
      <c r="AP23" s="1" t="s">
        <v>152</v>
      </c>
    </row>
    <row r="24" spans="1:42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10763.4</v>
      </c>
      <c r="AA24" s="61"/>
      <c r="AB24" s="61"/>
      <c r="AC24" s="61"/>
      <c r="AD24" s="61"/>
      <c r="AE24" s="61"/>
      <c r="AF24" s="61"/>
      <c r="AG24" s="62"/>
      <c r="AH24" s="60">
        <f>AH25+AH26</f>
        <v>10485.7</v>
      </c>
      <c r="AI24" s="61"/>
      <c r="AJ24" s="61"/>
      <c r="AK24" s="61"/>
      <c r="AL24" s="61"/>
      <c r="AM24" s="61"/>
      <c r="AN24" s="61"/>
      <c r="AO24" s="62"/>
      <c r="AP24" s="1" t="s">
        <v>163</v>
      </c>
    </row>
    <row r="25" spans="1:42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22021.5</v>
      </c>
      <c r="AA25" s="55"/>
      <c r="AB25" s="55"/>
      <c r="AC25" s="55"/>
      <c r="AD25" s="55"/>
      <c r="AE25" s="55"/>
      <c r="AF25" s="55"/>
      <c r="AG25" s="55"/>
      <c r="AH25" s="55">
        <v>22021.5</v>
      </c>
      <c r="AI25" s="55"/>
      <c r="AJ25" s="55"/>
      <c r="AK25" s="55"/>
      <c r="AL25" s="55"/>
      <c r="AM25" s="55"/>
      <c r="AN25" s="55"/>
      <c r="AO25" s="55"/>
      <c r="AP25" s="1" t="s">
        <v>152</v>
      </c>
    </row>
    <row r="26" spans="1:45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-11258.1</v>
      </c>
      <c r="AA26" s="61"/>
      <c r="AB26" s="61"/>
      <c r="AC26" s="61"/>
      <c r="AD26" s="61"/>
      <c r="AE26" s="61"/>
      <c r="AF26" s="61"/>
      <c r="AG26" s="62"/>
      <c r="AH26" s="60">
        <v>-11535.8</v>
      </c>
      <c r="AI26" s="61"/>
      <c r="AJ26" s="61"/>
      <c r="AK26" s="61"/>
      <c r="AL26" s="61"/>
      <c r="AM26" s="61"/>
      <c r="AN26" s="61"/>
      <c r="AO26" s="62"/>
      <c r="AP26" s="1" t="s">
        <v>162</v>
      </c>
      <c r="AQ26" s="1" t="s">
        <v>171</v>
      </c>
      <c r="AR26" s="1" t="s">
        <v>172</v>
      </c>
      <c r="AS26" s="1" t="s">
        <v>184</v>
      </c>
    </row>
    <row r="27" spans="1:45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Q27" s="1" t="s">
        <v>173</v>
      </c>
      <c r="AR27" s="1" t="s">
        <v>172</v>
      </c>
      <c r="AS27" s="1" t="s">
        <v>185</v>
      </c>
    </row>
    <row r="28" spans="1:45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S28" s="1" t="s">
        <v>180</v>
      </c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2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Z20+Z23+Z24</f>
        <v>11281.199999999999</v>
      </c>
      <c r="AA30" s="61"/>
      <c r="AB30" s="61"/>
      <c r="AC30" s="61"/>
      <c r="AD30" s="61"/>
      <c r="AE30" s="61"/>
      <c r="AF30" s="61"/>
      <c r="AG30" s="62"/>
      <c r="AH30" s="60">
        <f>AH20+AH23+AH24</f>
        <v>11003.5</v>
      </c>
      <c r="AI30" s="61"/>
      <c r="AJ30" s="61"/>
      <c r="AK30" s="61"/>
      <c r="AL30" s="61"/>
      <c r="AM30" s="61"/>
      <c r="AN30" s="61"/>
      <c r="AO30" s="62"/>
      <c r="AP30" s="1" t="s">
        <v>163</v>
      </c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2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2123.1</v>
      </c>
      <c r="AA32" s="61"/>
      <c r="AB32" s="61"/>
      <c r="AC32" s="61"/>
      <c r="AD32" s="61"/>
      <c r="AE32" s="61"/>
      <c r="AF32" s="61"/>
      <c r="AG32" s="62"/>
      <c r="AH32" s="60">
        <v>2123.1</v>
      </c>
      <c r="AI32" s="61"/>
      <c r="AJ32" s="61"/>
      <c r="AK32" s="61"/>
      <c r="AL32" s="61"/>
      <c r="AM32" s="61"/>
      <c r="AN32" s="61"/>
      <c r="AO32" s="62"/>
      <c r="AP32" s="1" t="s">
        <v>152</v>
      </c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5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v>71.3</v>
      </c>
      <c r="AA35" s="55"/>
      <c r="AB35" s="55"/>
      <c r="AC35" s="55"/>
      <c r="AD35" s="55"/>
      <c r="AE35" s="55"/>
      <c r="AF35" s="55"/>
      <c r="AG35" s="55"/>
      <c r="AH35" s="55">
        <v>0.4</v>
      </c>
      <c r="AI35" s="55"/>
      <c r="AJ35" s="55"/>
      <c r="AK35" s="55"/>
      <c r="AL35" s="55"/>
      <c r="AM35" s="55"/>
      <c r="AN35" s="55"/>
      <c r="AO35" s="55"/>
      <c r="AP35" s="1" t="s">
        <v>153</v>
      </c>
      <c r="AQ35" s="1" t="s">
        <v>174</v>
      </c>
      <c r="AR35" s="1" t="s">
        <v>173</v>
      </c>
      <c r="AS35" s="1" t="s">
        <v>181</v>
      </c>
    </row>
    <row r="36" spans="1:45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/>
      <c r="AA36" s="61"/>
      <c r="AB36" s="61"/>
      <c r="AC36" s="61"/>
      <c r="AD36" s="61"/>
      <c r="AE36" s="61"/>
      <c r="AF36" s="61"/>
      <c r="AG36" s="62"/>
      <c r="AH36" s="60">
        <v>1.6</v>
      </c>
      <c r="AI36" s="61"/>
      <c r="AJ36" s="61"/>
      <c r="AK36" s="61"/>
      <c r="AL36" s="61"/>
      <c r="AM36" s="61"/>
      <c r="AN36" s="61"/>
      <c r="AO36" s="62"/>
      <c r="AP36" s="1" t="s">
        <v>176</v>
      </c>
      <c r="AQ36" s="1" t="s">
        <v>173</v>
      </c>
      <c r="AR36" s="1" t="s">
        <v>175</v>
      </c>
      <c r="AS36" s="1" t="s">
        <v>182</v>
      </c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5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22.6</v>
      </c>
      <c r="AA38" s="55"/>
      <c r="AB38" s="55"/>
      <c r="AC38" s="55"/>
      <c r="AD38" s="55"/>
      <c r="AE38" s="55"/>
      <c r="AF38" s="55"/>
      <c r="AG38" s="55"/>
      <c r="AH38" s="55">
        <v>71</v>
      </c>
      <c r="AI38" s="55"/>
      <c r="AJ38" s="55"/>
      <c r="AK38" s="55"/>
      <c r="AL38" s="55"/>
      <c r="AM38" s="55"/>
      <c r="AN38" s="55"/>
      <c r="AO38" s="55"/>
      <c r="AP38" s="1" t="s">
        <v>155</v>
      </c>
      <c r="AQ38" s="1" t="s">
        <v>177</v>
      </c>
      <c r="AR38" s="1" t="s">
        <v>173</v>
      </c>
      <c r="AS38" s="1" t="s">
        <v>186</v>
      </c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5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1971</v>
      </c>
      <c r="AA40" s="55"/>
      <c r="AB40" s="55"/>
      <c r="AC40" s="55"/>
      <c r="AD40" s="55"/>
      <c r="AE40" s="55"/>
      <c r="AF40" s="55"/>
      <c r="AG40" s="55"/>
      <c r="AH40" s="55">
        <v>1971.3</v>
      </c>
      <c r="AI40" s="55"/>
      <c r="AJ40" s="55"/>
      <c r="AK40" s="55"/>
      <c r="AL40" s="55"/>
      <c r="AM40" s="55"/>
      <c r="AN40" s="55"/>
      <c r="AO40" s="55"/>
      <c r="AP40" s="1" t="s">
        <v>154</v>
      </c>
      <c r="AQ40" s="1" t="s">
        <v>178</v>
      </c>
      <c r="AR40" s="1" t="s">
        <v>179</v>
      </c>
      <c r="AS40" s="1" t="s">
        <v>183</v>
      </c>
    </row>
    <row r="41" spans="1:42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24.2</v>
      </c>
      <c r="AA41" s="55"/>
      <c r="AB41" s="55"/>
      <c r="AC41" s="55"/>
      <c r="AD41" s="55"/>
      <c r="AE41" s="55"/>
      <c r="AF41" s="55"/>
      <c r="AG41" s="55"/>
      <c r="AH41" s="55">
        <v>24.2</v>
      </c>
      <c r="AI41" s="55"/>
      <c r="AJ41" s="55"/>
      <c r="AK41" s="55"/>
      <c r="AL41" s="55"/>
      <c r="AM41" s="55"/>
      <c r="AN41" s="55"/>
      <c r="AO41" s="55"/>
      <c r="AP41" s="1" t="s">
        <v>152</v>
      </c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2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4212.2</v>
      </c>
      <c r="AA43" s="55"/>
      <c r="AB43" s="55"/>
      <c r="AC43" s="55"/>
      <c r="AD43" s="55"/>
      <c r="AE43" s="55"/>
      <c r="AF43" s="55"/>
      <c r="AG43" s="55"/>
      <c r="AH43" s="55">
        <f>SUM(AH32:AH42)</f>
        <v>4191.599999999999</v>
      </c>
      <c r="AI43" s="55"/>
      <c r="AJ43" s="55"/>
      <c r="AK43" s="55"/>
      <c r="AL43" s="55"/>
      <c r="AM43" s="55"/>
      <c r="AN43" s="55"/>
      <c r="AO43" s="55"/>
      <c r="AP43" s="1" t="s">
        <v>156</v>
      </c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2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15493.399999999998</v>
      </c>
      <c r="AA45" s="55"/>
      <c r="AB45" s="55"/>
      <c r="AC45" s="55"/>
      <c r="AD45" s="55"/>
      <c r="AE45" s="55"/>
      <c r="AF45" s="55"/>
      <c r="AG45" s="55"/>
      <c r="AH45" s="55">
        <f>AH30+AH43</f>
        <v>15195.099999999999</v>
      </c>
      <c r="AI45" s="55"/>
      <c r="AJ45" s="55"/>
      <c r="AK45" s="55"/>
      <c r="AL45" s="55"/>
      <c r="AM45" s="55"/>
      <c r="AN45" s="55"/>
      <c r="AO45" s="55"/>
      <c r="AP45" s="1" t="s">
        <v>164</v>
      </c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5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v>9121.4</v>
      </c>
      <c r="AA51" s="64"/>
      <c r="AB51" s="64"/>
      <c r="AC51" s="64"/>
      <c r="AD51" s="64"/>
      <c r="AE51" s="64"/>
      <c r="AF51" s="64"/>
      <c r="AG51" s="64"/>
      <c r="AH51" s="64">
        <v>8960.5</v>
      </c>
      <c r="AI51" s="64"/>
      <c r="AJ51" s="64"/>
      <c r="AK51" s="64"/>
      <c r="AL51" s="64"/>
      <c r="AM51" s="64"/>
      <c r="AN51" s="64"/>
      <c r="AO51" s="64"/>
      <c r="AP51" s="1" t="s">
        <v>165</v>
      </c>
      <c r="AQ51" s="1" t="s">
        <v>171</v>
      </c>
      <c r="AR51" s="1" t="s">
        <v>172</v>
      </c>
      <c r="AS51" s="1" t="s">
        <v>184</v>
      </c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f>2337.8</f>
        <v>2337.8</v>
      </c>
      <c r="AA53" s="64"/>
      <c r="AB53" s="64"/>
      <c r="AC53" s="64"/>
      <c r="AD53" s="64"/>
      <c r="AE53" s="64"/>
      <c r="AF53" s="64"/>
      <c r="AG53" s="64"/>
      <c r="AH53" s="64">
        <f>2337.8-410.9</f>
        <v>1926.9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>
        <v>-1</v>
      </c>
      <c r="AA54" s="83"/>
      <c r="AB54" s="83"/>
      <c r="AC54" s="83"/>
      <c r="AD54" s="83"/>
      <c r="AE54" s="83"/>
      <c r="AF54" s="83"/>
      <c r="AG54" s="84"/>
      <c r="AH54" s="82">
        <v>-1</v>
      </c>
      <c r="AI54" s="83"/>
      <c r="AJ54" s="83"/>
      <c r="AK54" s="83"/>
      <c r="AL54" s="83"/>
      <c r="AM54" s="83"/>
      <c r="AN54" s="83"/>
      <c r="AO54" s="84"/>
    </row>
    <row r="55" spans="1:42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11459.2</v>
      </c>
      <c r="AA55" s="64"/>
      <c r="AB55" s="64"/>
      <c r="AC55" s="64"/>
      <c r="AD55" s="64"/>
      <c r="AE55" s="64"/>
      <c r="AF55" s="64"/>
      <c r="AG55" s="64"/>
      <c r="AH55" s="64">
        <f>SUM(AH50:AH54)</f>
        <v>10887.4</v>
      </c>
      <c r="AI55" s="64"/>
      <c r="AJ55" s="64"/>
      <c r="AK55" s="64"/>
      <c r="AL55" s="64"/>
      <c r="AM55" s="64"/>
      <c r="AN55" s="64"/>
      <c r="AO55" s="64"/>
      <c r="AP55" s="1" t="s">
        <v>165</v>
      </c>
    </row>
    <row r="56" spans="1:45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115">
        <v>2393</v>
      </c>
      <c r="AA56" s="115"/>
      <c r="AB56" s="115"/>
      <c r="AC56" s="115"/>
      <c r="AD56" s="115"/>
      <c r="AE56" s="115"/>
      <c r="AF56" s="115"/>
      <c r="AG56" s="115"/>
      <c r="AH56" s="115">
        <v>2257.4</v>
      </c>
      <c r="AI56" s="115"/>
      <c r="AJ56" s="115"/>
      <c r="AK56" s="115"/>
      <c r="AL56" s="115"/>
      <c r="AM56" s="115"/>
      <c r="AN56" s="115"/>
      <c r="AO56" s="115"/>
      <c r="AP56" s="1" t="s">
        <v>157</v>
      </c>
      <c r="AQ56" s="1" t="s">
        <v>173</v>
      </c>
      <c r="AR56" s="1" t="s">
        <v>187</v>
      </c>
      <c r="AS56" s="1" t="s">
        <v>188</v>
      </c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2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82">
        <v>0.2</v>
      </c>
      <c r="AA61" s="83"/>
      <c r="AB61" s="83"/>
      <c r="AC61" s="83"/>
      <c r="AD61" s="83"/>
      <c r="AE61" s="83"/>
      <c r="AF61" s="83"/>
      <c r="AG61" s="84"/>
      <c r="AH61" s="82">
        <v>0.2</v>
      </c>
      <c r="AI61" s="83"/>
      <c r="AJ61" s="83"/>
      <c r="AK61" s="83"/>
      <c r="AL61" s="83"/>
      <c r="AM61" s="83"/>
      <c r="AN61" s="83"/>
      <c r="AO61" s="84"/>
      <c r="AP61" s="1" t="s">
        <v>152</v>
      </c>
    </row>
    <row r="62" spans="1:45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82">
        <v>78.8</v>
      </c>
      <c r="AA62" s="83"/>
      <c r="AB62" s="83"/>
      <c r="AC62" s="83"/>
      <c r="AD62" s="83"/>
      <c r="AE62" s="83"/>
      <c r="AF62" s="83"/>
      <c r="AG62" s="84"/>
      <c r="AH62" s="82">
        <v>58.5</v>
      </c>
      <c r="AI62" s="83"/>
      <c r="AJ62" s="83"/>
      <c r="AK62" s="83"/>
      <c r="AL62" s="83"/>
      <c r="AM62" s="83"/>
      <c r="AN62" s="83"/>
      <c r="AO62" s="84"/>
      <c r="AP62" s="1" t="s">
        <v>158</v>
      </c>
      <c r="AQ62" s="1" t="s">
        <v>175</v>
      </c>
      <c r="AR62" s="1" t="s">
        <v>173</v>
      </c>
      <c r="AS62" s="1" t="s">
        <v>193</v>
      </c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82"/>
      <c r="AA63" s="83"/>
      <c r="AB63" s="83"/>
      <c r="AC63" s="83"/>
      <c r="AD63" s="83"/>
      <c r="AE63" s="83"/>
      <c r="AF63" s="83"/>
      <c r="AG63" s="84"/>
      <c r="AH63" s="82"/>
      <c r="AI63" s="83"/>
      <c r="AJ63" s="83"/>
      <c r="AK63" s="83"/>
      <c r="AL63" s="83"/>
      <c r="AM63" s="83"/>
      <c r="AN63" s="83"/>
      <c r="AO63" s="84"/>
    </row>
    <row r="64" spans="1:45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82">
        <v>114.9</v>
      </c>
      <c r="AA64" s="83"/>
      <c r="AB64" s="83"/>
      <c r="AC64" s="83"/>
      <c r="AD64" s="83"/>
      <c r="AE64" s="83"/>
      <c r="AF64" s="83"/>
      <c r="AG64" s="84"/>
      <c r="AH64" s="82">
        <v>126.3</v>
      </c>
      <c r="AI64" s="83"/>
      <c r="AJ64" s="83"/>
      <c r="AK64" s="83"/>
      <c r="AL64" s="83"/>
      <c r="AM64" s="83"/>
      <c r="AN64" s="83"/>
      <c r="AO64" s="84"/>
      <c r="AP64" s="1" t="s">
        <v>159</v>
      </c>
      <c r="AQ64" s="1" t="s">
        <v>173</v>
      </c>
      <c r="AR64" s="1" t="s">
        <v>189</v>
      </c>
      <c r="AS64" s="1" t="s">
        <v>192</v>
      </c>
    </row>
    <row r="65" spans="1:45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563.5</v>
      </c>
      <c r="AA65" s="83"/>
      <c r="AB65" s="83"/>
      <c r="AC65" s="83"/>
      <c r="AD65" s="83"/>
      <c r="AE65" s="83"/>
      <c r="AF65" s="83"/>
      <c r="AG65" s="84"/>
      <c r="AH65" s="82">
        <v>558.7</v>
      </c>
      <c r="AI65" s="83"/>
      <c r="AJ65" s="83"/>
      <c r="AK65" s="83"/>
      <c r="AL65" s="83"/>
      <c r="AM65" s="83"/>
      <c r="AN65" s="83"/>
      <c r="AO65" s="84"/>
      <c r="AP65" s="1" t="s">
        <v>166</v>
      </c>
      <c r="AQ65" s="1" t="s">
        <v>190</v>
      </c>
      <c r="AR65" s="1" t="s">
        <v>173</v>
      </c>
      <c r="AS65" s="1" t="s">
        <v>160</v>
      </c>
    </row>
    <row r="66" spans="1:45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f>883.8</f>
        <v>883.8</v>
      </c>
      <c r="AA66" s="83"/>
      <c r="AB66" s="83"/>
      <c r="AC66" s="83"/>
      <c r="AD66" s="83"/>
      <c r="AE66" s="83"/>
      <c r="AF66" s="83"/>
      <c r="AG66" s="84"/>
      <c r="AH66" s="82">
        <f>883.8+410.9</f>
        <v>1294.6999999999998</v>
      </c>
      <c r="AI66" s="83"/>
      <c r="AJ66" s="83"/>
      <c r="AK66" s="83"/>
      <c r="AL66" s="83"/>
      <c r="AM66" s="83"/>
      <c r="AN66" s="83"/>
      <c r="AO66" s="84"/>
      <c r="AQ66" s="1" t="s">
        <v>173</v>
      </c>
      <c r="AR66" s="1" t="s">
        <v>196</v>
      </c>
      <c r="AS66" s="1" t="s">
        <v>197</v>
      </c>
    </row>
    <row r="67" spans="1:45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82"/>
      <c r="AA67" s="83"/>
      <c r="AB67" s="83"/>
      <c r="AC67" s="83"/>
      <c r="AD67" s="83"/>
      <c r="AE67" s="83"/>
      <c r="AF67" s="83"/>
      <c r="AG67" s="84"/>
      <c r="AH67" s="82">
        <v>11.9</v>
      </c>
      <c r="AI67" s="83"/>
      <c r="AJ67" s="83"/>
      <c r="AK67" s="83"/>
      <c r="AL67" s="83"/>
      <c r="AM67" s="83"/>
      <c r="AN67" s="83"/>
      <c r="AO67" s="84"/>
      <c r="AP67" s="1" t="s">
        <v>167</v>
      </c>
      <c r="AQ67" s="1" t="s">
        <v>173</v>
      </c>
      <c r="AR67" s="1" t="s">
        <v>177</v>
      </c>
      <c r="AS67" s="1" t="s">
        <v>191</v>
      </c>
    </row>
    <row r="68" spans="1:42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1641.1999999999998</v>
      </c>
      <c r="AA68" s="64"/>
      <c r="AB68" s="64"/>
      <c r="AC68" s="64"/>
      <c r="AD68" s="64"/>
      <c r="AE68" s="64"/>
      <c r="AF68" s="64"/>
      <c r="AG68" s="64"/>
      <c r="AH68" s="64">
        <f>SUM(AH61:AH67)</f>
        <v>2050.2999999999997</v>
      </c>
      <c r="AI68" s="64"/>
      <c r="AJ68" s="64"/>
      <c r="AK68" s="64"/>
      <c r="AL68" s="64"/>
      <c r="AM68" s="64"/>
      <c r="AN68" s="64"/>
      <c r="AO68" s="64"/>
      <c r="AP68" s="1" t="s">
        <v>168</v>
      </c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2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15493.400000000001</v>
      </c>
      <c r="AA70" s="64"/>
      <c r="AB70" s="64"/>
      <c r="AC70" s="64"/>
      <c r="AD70" s="64"/>
      <c r="AE70" s="64"/>
      <c r="AF70" s="64"/>
      <c r="AG70" s="64"/>
      <c r="AH70" s="64">
        <f>AH68+AH56+AH55</f>
        <v>15195.099999999999</v>
      </c>
      <c r="AI70" s="64"/>
      <c r="AJ70" s="64"/>
      <c r="AK70" s="64"/>
      <c r="AL70" s="64"/>
      <c r="AM70" s="64"/>
      <c r="AN70" s="64"/>
      <c r="AO70" s="64"/>
      <c r="AP70" s="1" t="s">
        <v>164</v>
      </c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2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" t="s">
        <v>161</v>
      </c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21250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7815.1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1160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30225.1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-16377.6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-12783.5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/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-29161.1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Z82+Z86</f>
        <v>1064</v>
      </c>
      <c r="AA87" s="109"/>
      <c r="AB87" s="109"/>
      <c r="AC87" s="109"/>
      <c r="AD87" s="109"/>
      <c r="AE87" s="109"/>
      <c r="AF87" s="109"/>
      <c r="AG87" s="109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I14:S14"/>
    <mergeCell ref="T14:Y14"/>
    <mergeCell ref="Z14:AG14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5"/>
  <sheetViews>
    <sheetView zoomScalePageLayoutView="0" workbookViewId="0" topLeftCell="A7">
      <selection activeCell="AU52" sqref="AU52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f>Z21+Z22</f>
        <v>0</v>
      </c>
      <c r="AA20" s="61"/>
      <c r="AB20" s="61"/>
      <c r="AC20" s="61"/>
      <c r="AD20" s="61"/>
      <c r="AE20" s="61"/>
      <c r="AF20" s="61"/>
      <c r="AG20" s="62"/>
      <c r="AH20" s="60">
        <f>AH21+AH22</f>
        <v>25.5</v>
      </c>
      <c r="AI20" s="61"/>
      <c r="AJ20" s="61"/>
      <c r="AK20" s="61"/>
      <c r="AL20" s="61"/>
      <c r="AM20" s="61"/>
      <c r="AN20" s="61"/>
      <c r="AO20" s="62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60">
        <v>26.2</v>
      </c>
      <c r="AI21" s="61"/>
      <c r="AJ21" s="61"/>
      <c r="AK21" s="61"/>
      <c r="AL21" s="61"/>
      <c r="AM21" s="61"/>
      <c r="AN21" s="61"/>
      <c r="AO21" s="62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-0.7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0"/>
      <c r="AA23" s="61"/>
      <c r="AB23" s="61"/>
      <c r="AC23" s="61"/>
      <c r="AD23" s="61"/>
      <c r="AE23" s="61"/>
      <c r="AF23" s="61"/>
      <c r="AG23" s="62"/>
      <c r="AH23" s="60">
        <v>492.3</v>
      </c>
      <c r="AI23" s="61"/>
      <c r="AJ23" s="61"/>
      <c r="AK23" s="61"/>
      <c r="AL23" s="61"/>
      <c r="AM23" s="61"/>
      <c r="AN23" s="61"/>
      <c r="AO23" s="62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10764.800000000001</v>
      </c>
      <c r="AA24" s="61"/>
      <c r="AB24" s="61"/>
      <c r="AC24" s="61"/>
      <c r="AD24" s="61"/>
      <c r="AE24" s="61"/>
      <c r="AF24" s="61"/>
      <c r="AG24" s="62"/>
      <c r="AH24" s="60">
        <f>AH25+AH26</f>
        <v>10485.7</v>
      </c>
      <c r="AI24" s="61"/>
      <c r="AJ24" s="61"/>
      <c r="AK24" s="61"/>
      <c r="AL24" s="61"/>
      <c r="AM24" s="61"/>
      <c r="AN24" s="61"/>
      <c r="AO24" s="62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f>20999.5</f>
        <v>20999.5</v>
      </c>
      <c r="AA25" s="55"/>
      <c r="AB25" s="55"/>
      <c r="AC25" s="55"/>
      <c r="AD25" s="55"/>
      <c r="AE25" s="55"/>
      <c r="AF25" s="55"/>
      <c r="AG25" s="55"/>
      <c r="AH25" s="55">
        <v>22021.5</v>
      </c>
      <c r="AI25" s="55"/>
      <c r="AJ25" s="55"/>
      <c r="AK25" s="55"/>
      <c r="AL25" s="55"/>
      <c r="AM25" s="55"/>
      <c r="AN25" s="55"/>
      <c r="AO25" s="55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f>-9957-160.9-116.8</f>
        <v>-10234.699999999999</v>
      </c>
      <c r="AA26" s="61"/>
      <c r="AB26" s="61"/>
      <c r="AC26" s="61"/>
      <c r="AD26" s="61"/>
      <c r="AE26" s="61"/>
      <c r="AF26" s="61"/>
      <c r="AG26" s="62"/>
      <c r="AH26" s="60">
        <v>-11535.8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Z20+Z23+Z24</f>
        <v>10764.800000000001</v>
      </c>
      <c r="AA30" s="61"/>
      <c r="AB30" s="61"/>
      <c r="AC30" s="61"/>
      <c r="AD30" s="61"/>
      <c r="AE30" s="61"/>
      <c r="AF30" s="61"/>
      <c r="AG30" s="62"/>
      <c r="AH30" s="60">
        <f>AH20+AH23+AH24</f>
        <v>11003.5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2231.2</v>
      </c>
      <c r="AA32" s="61"/>
      <c r="AB32" s="61"/>
      <c r="AC32" s="61"/>
      <c r="AD32" s="61"/>
      <c r="AE32" s="61"/>
      <c r="AF32" s="61"/>
      <c r="AG32" s="62"/>
      <c r="AH32" s="60">
        <v>2123.1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f>70.9-0.3</f>
        <v>70.60000000000001</v>
      </c>
      <c r="AA35" s="55"/>
      <c r="AB35" s="55"/>
      <c r="AC35" s="55"/>
      <c r="AD35" s="55"/>
      <c r="AE35" s="55"/>
      <c r="AF35" s="55"/>
      <c r="AG35" s="55"/>
      <c r="AH35" s="55">
        <v>0.4</v>
      </c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f>1.2-1.3</f>
        <v>-0.10000000000000009</v>
      </c>
      <c r="AA36" s="61"/>
      <c r="AB36" s="61"/>
      <c r="AC36" s="61"/>
      <c r="AD36" s="61"/>
      <c r="AE36" s="61"/>
      <c r="AF36" s="61"/>
      <c r="AG36" s="62"/>
      <c r="AH36" s="60">
        <v>1.6</v>
      </c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f>210.2+22.6</f>
        <v>232.79999999999998</v>
      </c>
      <c r="AA38" s="55"/>
      <c r="AB38" s="55"/>
      <c r="AC38" s="55"/>
      <c r="AD38" s="55"/>
      <c r="AE38" s="55"/>
      <c r="AF38" s="55"/>
      <c r="AG38" s="55"/>
      <c r="AH38" s="55">
        <v>71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f>1510.7+0.3</f>
        <v>1511</v>
      </c>
      <c r="AA40" s="55"/>
      <c r="AB40" s="55"/>
      <c r="AC40" s="55"/>
      <c r="AD40" s="55"/>
      <c r="AE40" s="55"/>
      <c r="AF40" s="55"/>
      <c r="AG40" s="55"/>
      <c r="AH40" s="55">
        <v>1971.3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/>
      <c r="AA41" s="55"/>
      <c r="AB41" s="55"/>
      <c r="AC41" s="55"/>
      <c r="AD41" s="55"/>
      <c r="AE41" s="55"/>
      <c r="AF41" s="55"/>
      <c r="AG41" s="55"/>
      <c r="AH41" s="55">
        <v>24.2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4045.5</v>
      </c>
      <c r="AA43" s="55"/>
      <c r="AB43" s="55"/>
      <c r="AC43" s="55"/>
      <c r="AD43" s="55"/>
      <c r="AE43" s="55"/>
      <c r="AF43" s="55"/>
      <c r="AG43" s="55"/>
      <c r="AH43" s="55">
        <f>SUM(AH32:AH42)</f>
        <v>4191.599999999999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14810.300000000001</v>
      </c>
      <c r="AA45" s="55"/>
      <c r="AB45" s="55"/>
      <c r="AC45" s="55"/>
      <c r="AD45" s="55"/>
      <c r="AE45" s="55"/>
      <c r="AF45" s="55"/>
      <c r="AG45" s="55"/>
      <c r="AH45" s="55">
        <f>AH30+AH43</f>
        <v>15195.099999999999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f>10154.5-160.9</f>
        <v>9993.6</v>
      </c>
      <c r="AA51" s="64"/>
      <c r="AB51" s="64"/>
      <c r="AC51" s="64"/>
      <c r="AD51" s="64"/>
      <c r="AE51" s="64"/>
      <c r="AF51" s="64"/>
      <c r="AG51" s="64"/>
      <c r="AH51" s="64">
        <v>8960.5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f>1273.8-116.8+70.9-1.3+22.6</f>
        <v>1249.2</v>
      </c>
      <c r="AA53" s="64"/>
      <c r="AB53" s="64"/>
      <c r="AC53" s="64"/>
      <c r="AD53" s="64"/>
      <c r="AE53" s="64"/>
      <c r="AF53" s="64"/>
      <c r="AG53" s="64"/>
      <c r="AH53" s="64">
        <v>2337.8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>
        <v>-1</v>
      </c>
      <c r="AA54" s="83"/>
      <c r="AB54" s="83"/>
      <c r="AC54" s="83"/>
      <c r="AD54" s="83"/>
      <c r="AE54" s="83"/>
      <c r="AF54" s="83"/>
      <c r="AG54" s="84"/>
      <c r="AH54" s="82">
        <v>-1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11242.800000000001</v>
      </c>
      <c r="AA55" s="64"/>
      <c r="AB55" s="64"/>
      <c r="AC55" s="64"/>
      <c r="AD55" s="64"/>
      <c r="AE55" s="64"/>
      <c r="AF55" s="64"/>
      <c r="AG55" s="64"/>
      <c r="AH55" s="64">
        <f>SUM(AH50:AH54)</f>
        <v>11298.3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115">
        <v>2088</v>
      </c>
      <c r="AA56" s="115"/>
      <c r="AB56" s="115"/>
      <c r="AC56" s="115"/>
      <c r="AD56" s="115"/>
      <c r="AE56" s="115"/>
      <c r="AF56" s="115"/>
      <c r="AG56" s="115"/>
      <c r="AH56" s="115">
        <v>2257.4</v>
      </c>
      <c r="AI56" s="115"/>
      <c r="AJ56" s="115"/>
      <c r="AK56" s="115"/>
      <c r="AL56" s="115"/>
      <c r="AM56" s="115"/>
      <c r="AN56" s="115"/>
      <c r="AO56" s="115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82">
        <v>164.1</v>
      </c>
      <c r="AA61" s="83"/>
      <c r="AB61" s="83"/>
      <c r="AC61" s="83"/>
      <c r="AD61" s="83"/>
      <c r="AE61" s="83"/>
      <c r="AF61" s="83"/>
      <c r="AG61" s="84"/>
      <c r="AH61" s="82">
        <v>0.2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82">
        <v>141.1</v>
      </c>
      <c r="AA62" s="83"/>
      <c r="AB62" s="83"/>
      <c r="AC62" s="83"/>
      <c r="AD62" s="83"/>
      <c r="AE62" s="83"/>
      <c r="AF62" s="83"/>
      <c r="AG62" s="84"/>
      <c r="AH62" s="82">
        <v>58.5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82"/>
      <c r="AA63" s="83"/>
      <c r="AB63" s="83"/>
      <c r="AC63" s="83"/>
      <c r="AD63" s="83"/>
      <c r="AE63" s="83"/>
      <c r="AF63" s="83"/>
      <c r="AG63" s="8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82">
        <v>208.3</v>
      </c>
      <c r="AA64" s="83"/>
      <c r="AB64" s="83"/>
      <c r="AC64" s="83"/>
      <c r="AD64" s="83"/>
      <c r="AE64" s="83"/>
      <c r="AF64" s="83"/>
      <c r="AG64" s="84"/>
      <c r="AH64" s="82">
        <v>126.3</v>
      </c>
      <c r="AI64" s="83"/>
      <c r="AJ64" s="83"/>
      <c r="AK64" s="83"/>
      <c r="AL64" s="83"/>
      <c r="AM64" s="83"/>
      <c r="AN64" s="83"/>
      <c r="AO64" s="8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816.4</v>
      </c>
      <c r="AA65" s="83"/>
      <c r="AB65" s="83"/>
      <c r="AC65" s="83"/>
      <c r="AD65" s="83"/>
      <c r="AE65" s="83"/>
      <c r="AF65" s="83"/>
      <c r="AG65" s="84"/>
      <c r="AH65" s="82">
        <v>558.7</v>
      </c>
      <c r="AI65" s="83"/>
      <c r="AJ65" s="83"/>
      <c r="AK65" s="83"/>
      <c r="AL65" s="83"/>
      <c r="AM65" s="83"/>
      <c r="AN65" s="83"/>
      <c r="AO65" s="8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v>122.2</v>
      </c>
      <c r="AA66" s="83"/>
      <c r="AB66" s="83"/>
      <c r="AC66" s="83"/>
      <c r="AD66" s="83"/>
      <c r="AE66" s="83"/>
      <c r="AF66" s="83"/>
      <c r="AG66" s="84"/>
      <c r="AH66" s="82">
        <v>883.8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82">
        <v>27.4</v>
      </c>
      <c r="AA67" s="83"/>
      <c r="AB67" s="83"/>
      <c r="AC67" s="83"/>
      <c r="AD67" s="83"/>
      <c r="AE67" s="83"/>
      <c r="AF67" s="83"/>
      <c r="AG67" s="84"/>
      <c r="AH67" s="82">
        <v>11.9</v>
      </c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1479.5000000000002</v>
      </c>
      <c r="AA68" s="64"/>
      <c r="AB68" s="64"/>
      <c r="AC68" s="64"/>
      <c r="AD68" s="64"/>
      <c r="AE68" s="64"/>
      <c r="AF68" s="64"/>
      <c r="AG68" s="64"/>
      <c r="AH68" s="64">
        <f>SUM(AH61:AH67)</f>
        <v>1639.4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14810.300000000001</v>
      </c>
      <c r="AA70" s="64"/>
      <c r="AB70" s="64"/>
      <c r="AC70" s="64"/>
      <c r="AD70" s="64"/>
      <c r="AE70" s="64"/>
      <c r="AF70" s="64"/>
      <c r="AG70" s="64"/>
      <c r="AH70" s="64">
        <f>AH68+AH56+AH55</f>
        <v>15195.099999999999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2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" t="s">
        <v>161</v>
      </c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21250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7815.1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1160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30225.1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-16377.6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-12783.5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/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-29161.1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Z82+Z86</f>
        <v>1064</v>
      </c>
      <c r="AA87" s="109"/>
      <c r="AB87" s="109"/>
      <c r="AC87" s="109"/>
      <c r="AD87" s="109"/>
      <c r="AE87" s="109"/>
      <c r="AF87" s="109"/>
      <c r="AG87" s="109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6">
      <selection activeCell="BC43" sqref="BC43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45" width="0" style="1" hidden="1" customWidth="1"/>
    <col min="46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4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  <c r="AQ17" s="1" t="s">
        <v>169</v>
      </c>
      <c r="AR17" s="1" t="s">
        <v>170</v>
      </c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 t="s">
        <v>194</v>
      </c>
      <c r="AA19" s="55"/>
      <c r="AB19" s="55"/>
      <c r="AC19" s="55"/>
      <c r="AD19" s="55"/>
      <c r="AE19" s="55"/>
      <c r="AF19" s="55"/>
      <c r="AG19" s="55"/>
      <c r="AH19" s="55" t="s">
        <v>195</v>
      </c>
      <c r="AI19" s="55"/>
      <c r="AJ19" s="55"/>
      <c r="AK19" s="55"/>
      <c r="AL19" s="55"/>
      <c r="AM19" s="55"/>
      <c r="AN19" s="55"/>
      <c r="AO19" s="55"/>
    </row>
    <row r="20" spans="1:42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/>
      <c r="AA20" s="61"/>
      <c r="AB20" s="61"/>
      <c r="AC20" s="61"/>
      <c r="AD20" s="61"/>
      <c r="AE20" s="61"/>
      <c r="AF20" s="61"/>
      <c r="AG20" s="62"/>
      <c r="AH20" s="60">
        <f>AH21+AH22</f>
        <v>25.5</v>
      </c>
      <c r="AI20" s="61"/>
      <c r="AJ20" s="61"/>
      <c r="AK20" s="61"/>
      <c r="AL20" s="61"/>
      <c r="AM20" s="61"/>
      <c r="AN20" s="61"/>
      <c r="AO20" s="62"/>
      <c r="AP20" s="1" t="s">
        <v>152</v>
      </c>
    </row>
    <row r="21" spans="1:42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60">
        <v>26.2</v>
      </c>
      <c r="AI21" s="61"/>
      <c r="AJ21" s="61"/>
      <c r="AK21" s="61"/>
      <c r="AL21" s="61"/>
      <c r="AM21" s="61"/>
      <c r="AN21" s="61"/>
      <c r="AO21" s="62"/>
      <c r="AP21" s="1" t="s">
        <v>152</v>
      </c>
    </row>
    <row r="22" spans="1:42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-0.7</v>
      </c>
      <c r="AI22" s="61"/>
      <c r="AJ22" s="61"/>
      <c r="AK22" s="61"/>
      <c r="AL22" s="61"/>
      <c r="AM22" s="61"/>
      <c r="AN22" s="61"/>
      <c r="AO22" s="62"/>
      <c r="AP22" s="1" t="s">
        <v>152</v>
      </c>
    </row>
    <row r="23" spans="1:42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0"/>
      <c r="AA23" s="61"/>
      <c r="AB23" s="61"/>
      <c r="AC23" s="61"/>
      <c r="AD23" s="61"/>
      <c r="AE23" s="61"/>
      <c r="AF23" s="61"/>
      <c r="AG23" s="62"/>
      <c r="AH23" s="60">
        <v>492.3</v>
      </c>
      <c r="AI23" s="61"/>
      <c r="AJ23" s="61"/>
      <c r="AK23" s="61"/>
      <c r="AL23" s="61"/>
      <c r="AM23" s="61"/>
      <c r="AN23" s="61"/>
      <c r="AO23" s="62"/>
      <c r="AP23" s="1" t="s">
        <v>152</v>
      </c>
    </row>
    <row r="24" spans="1:42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11042.5</v>
      </c>
      <c r="AA24" s="61"/>
      <c r="AB24" s="61"/>
      <c r="AC24" s="61"/>
      <c r="AD24" s="61"/>
      <c r="AE24" s="61"/>
      <c r="AF24" s="61"/>
      <c r="AG24" s="62"/>
      <c r="AH24" s="60">
        <f>AH25+AH26</f>
        <v>10485.7</v>
      </c>
      <c r="AI24" s="61"/>
      <c r="AJ24" s="61"/>
      <c r="AK24" s="61"/>
      <c r="AL24" s="61"/>
      <c r="AM24" s="61"/>
      <c r="AN24" s="61"/>
      <c r="AO24" s="62"/>
      <c r="AP24" s="1" t="s">
        <v>163</v>
      </c>
    </row>
    <row r="25" spans="1:42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20999.5</v>
      </c>
      <c r="AA25" s="55"/>
      <c r="AB25" s="55"/>
      <c r="AC25" s="55"/>
      <c r="AD25" s="55"/>
      <c r="AE25" s="55"/>
      <c r="AF25" s="55"/>
      <c r="AG25" s="55"/>
      <c r="AH25" s="55">
        <v>22021.5</v>
      </c>
      <c r="AI25" s="55"/>
      <c r="AJ25" s="55"/>
      <c r="AK25" s="55"/>
      <c r="AL25" s="55"/>
      <c r="AM25" s="55"/>
      <c r="AN25" s="55"/>
      <c r="AO25" s="55"/>
      <c r="AP25" s="1" t="s">
        <v>152</v>
      </c>
    </row>
    <row r="26" spans="1:45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-9957</v>
      </c>
      <c r="AA26" s="61"/>
      <c r="AB26" s="61"/>
      <c r="AC26" s="61"/>
      <c r="AD26" s="61"/>
      <c r="AE26" s="61"/>
      <c r="AF26" s="61"/>
      <c r="AG26" s="62"/>
      <c r="AH26" s="60">
        <v>-11535.8</v>
      </c>
      <c r="AI26" s="61"/>
      <c r="AJ26" s="61"/>
      <c r="AK26" s="61"/>
      <c r="AL26" s="61"/>
      <c r="AM26" s="61"/>
      <c r="AN26" s="61"/>
      <c r="AO26" s="62"/>
      <c r="AP26" s="1" t="s">
        <v>162</v>
      </c>
      <c r="AQ26" s="1" t="s">
        <v>171</v>
      </c>
      <c r="AR26" s="1" t="s">
        <v>172</v>
      </c>
      <c r="AS26" s="1" t="s">
        <v>184</v>
      </c>
    </row>
    <row r="27" spans="1:45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Q27" s="1" t="s">
        <v>173</v>
      </c>
      <c r="AR27" s="1" t="s">
        <v>172</v>
      </c>
      <c r="AS27" s="1" t="s">
        <v>185</v>
      </c>
    </row>
    <row r="28" spans="1:45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S28" s="1" t="s">
        <v>180</v>
      </c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2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Z20+Z23+Z24</f>
        <v>11042.5</v>
      </c>
      <c r="AA30" s="61"/>
      <c r="AB30" s="61"/>
      <c r="AC30" s="61"/>
      <c r="AD30" s="61"/>
      <c r="AE30" s="61"/>
      <c r="AF30" s="61"/>
      <c r="AG30" s="62"/>
      <c r="AH30" s="60">
        <f>AH20+AH23+AH24</f>
        <v>11003.5</v>
      </c>
      <c r="AI30" s="61"/>
      <c r="AJ30" s="61"/>
      <c r="AK30" s="61"/>
      <c r="AL30" s="61"/>
      <c r="AM30" s="61"/>
      <c r="AN30" s="61"/>
      <c r="AO30" s="62"/>
      <c r="AP30" s="1" t="s">
        <v>163</v>
      </c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2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2231.2</v>
      </c>
      <c r="AA32" s="61"/>
      <c r="AB32" s="61"/>
      <c r="AC32" s="61"/>
      <c r="AD32" s="61"/>
      <c r="AE32" s="61"/>
      <c r="AF32" s="61"/>
      <c r="AG32" s="62"/>
      <c r="AH32" s="60">
        <v>2123.1</v>
      </c>
      <c r="AI32" s="61"/>
      <c r="AJ32" s="61"/>
      <c r="AK32" s="61"/>
      <c r="AL32" s="61"/>
      <c r="AM32" s="61"/>
      <c r="AN32" s="61"/>
      <c r="AO32" s="62"/>
      <c r="AP32" s="1" t="s">
        <v>152</v>
      </c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5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/>
      <c r="AA35" s="55"/>
      <c r="AB35" s="55"/>
      <c r="AC35" s="55"/>
      <c r="AD35" s="55"/>
      <c r="AE35" s="55"/>
      <c r="AF35" s="55"/>
      <c r="AG35" s="55"/>
      <c r="AH35" s="55">
        <v>0.4</v>
      </c>
      <c r="AI35" s="55"/>
      <c r="AJ35" s="55"/>
      <c r="AK35" s="55"/>
      <c r="AL35" s="55"/>
      <c r="AM35" s="55"/>
      <c r="AN35" s="55"/>
      <c r="AO35" s="55"/>
      <c r="AP35" s="1" t="s">
        <v>153</v>
      </c>
      <c r="AQ35" s="1" t="s">
        <v>174</v>
      </c>
      <c r="AR35" s="1" t="s">
        <v>173</v>
      </c>
      <c r="AS35" s="1" t="s">
        <v>181</v>
      </c>
    </row>
    <row r="36" spans="1:45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1.2</v>
      </c>
      <c r="AA36" s="61"/>
      <c r="AB36" s="61"/>
      <c r="AC36" s="61"/>
      <c r="AD36" s="61"/>
      <c r="AE36" s="61"/>
      <c r="AF36" s="61"/>
      <c r="AG36" s="62"/>
      <c r="AH36" s="60">
        <v>1.6</v>
      </c>
      <c r="AI36" s="61"/>
      <c r="AJ36" s="61"/>
      <c r="AK36" s="61"/>
      <c r="AL36" s="61"/>
      <c r="AM36" s="61"/>
      <c r="AN36" s="61"/>
      <c r="AO36" s="62"/>
      <c r="AP36" s="1" t="s">
        <v>176</v>
      </c>
      <c r="AQ36" s="1" t="s">
        <v>173</v>
      </c>
      <c r="AR36" s="1" t="s">
        <v>175</v>
      </c>
      <c r="AS36" s="1" t="s">
        <v>182</v>
      </c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5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210.2</v>
      </c>
      <c r="AA38" s="55"/>
      <c r="AB38" s="55"/>
      <c r="AC38" s="55"/>
      <c r="AD38" s="55"/>
      <c r="AE38" s="55"/>
      <c r="AF38" s="55"/>
      <c r="AG38" s="55"/>
      <c r="AH38" s="55">
        <v>71</v>
      </c>
      <c r="AI38" s="55"/>
      <c r="AJ38" s="55"/>
      <c r="AK38" s="55"/>
      <c r="AL38" s="55"/>
      <c r="AM38" s="55"/>
      <c r="AN38" s="55"/>
      <c r="AO38" s="55"/>
      <c r="AP38" s="1" t="s">
        <v>155</v>
      </c>
      <c r="AQ38" s="1" t="s">
        <v>177</v>
      </c>
      <c r="AR38" s="1" t="s">
        <v>173</v>
      </c>
      <c r="AS38" s="1" t="s">
        <v>186</v>
      </c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5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1510.7</v>
      </c>
      <c r="AA40" s="55"/>
      <c r="AB40" s="55"/>
      <c r="AC40" s="55"/>
      <c r="AD40" s="55"/>
      <c r="AE40" s="55"/>
      <c r="AF40" s="55"/>
      <c r="AG40" s="55"/>
      <c r="AH40" s="55">
        <v>1971.3</v>
      </c>
      <c r="AI40" s="55"/>
      <c r="AJ40" s="55"/>
      <c r="AK40" s="55"/>
      <c r="AL40" s="55"/>
      <c r="AM40" s="55"/>
      <c r="AN40" s="55"/>
      <c r="AO40" s="55"/>
      <c r="AP40" s="1" t="s">
        <v>154</v>
      </c>
      <c r="AQ40" s="1" t="s">
        <v>178</v>
      </c>
      <c r="AR40" s="1" t="s">
        <v>179</v>
      </c>
      <c r="AS40" s="1" t="s">
        <v>183</v>
      </c>
    </row>
    <row r="41" spans="1:42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24.2</v>
      </c>
      <c r="AA41" s="55"/>
      <c r="AB41" s="55"/>
      <c r="AC41" s="55"/>
      <c r="AD41" s="55"/>
      <c r="AE41" s="55"/>
      <c r="AF41" s="55"/>
      <c r="AG41" s="55"/>
      <c r="AH41" s="55">
        <v>24.2</v>
      </c>
      <c r="AI41" s="55"/>
      <c r="AJ41" s="55"/>
      <c r="AK41" s="55"/>
      <c r="AL41" s="55"/>
      <c r="AM41" s="55"/>
      <c r="AN41" s="55"/>
      <c r="AO41" s="55"/>
      <c r="AP41" s="1" t="s">
        <v>152</v>
      </c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2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v>3953.3</v>
      </c>
      <c r="AA43" s="55"/>
      <c r="AB43" s="55"/>
      <c r="AC43" s="55"/>
      <c r="AD43" s="55"/>
      <c r="AE43" s="55"/>
      <c r="AF43" s="55"/>
      <c r="AG43" s="55"/>
      <c r="AH43" s="55">
        <f>SUM(AH32:AH42)</f>
        <v>4191.599999999999</v>
      </c>
      <c r="AI43" s="55"/>
      <c r="AJ43" s="55"/>
      <c r="AK43" s="55"/>
      <c r="AL43" s="55"/>
      <c r="AM43" s="55"/>
      <c r="AN43" s="55"/>
      <c r="AO43" s="55"/>
      <c r="AP43" s="1" t="s">
        <v>156</v>
      </c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2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14995.8</v>
      </c>
      <c r="AA45" s="55"/>
      <c r="AB45" s="55"/>
      <c r="AC45" s="55"/>
      <c r="AD45" s="55"/>
      <c r="AE45" s="55"/>
      <c r="AF45" s="55"/>
      <c r="AG45" s="55"/>
      <c r="AH45" s="55">
        <f>AH30+AH43</f>
        <v>15195.099999999999</v>
      </c>
      <c r="AI45" s="55"/>
      <c r="AJ45" s="55"/>
      <c r="AK45" s="55"/>
      <c r="AL45" s="55"/>
      <c r="AM45" s="55"/>
      <c r="AN45" s="55"/>
      <c r="AO45" s="55"/>
      <c r="AP45" s="1" t="s">
        <v>164</v>
      </c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5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v>10154.5</v>
      </c>
      <c r="AA51" s="64"/>
      <c r="AB51" s="64"/>
      <c r="AC51" s="64"/>
      <c r="AD51" s="64"/>
      <c r="AE51" s="64"/>
      <c r="AF51" s="64"/>
      <c r="AG51" s="64"/>
      <c r="AH51" s="64">
        <v>8960.5</v>
      </c>
      <c r="AI51" s="64"/>
      <c r="AJ51" s="64"/>
      <c r="AK51" s="64"/>
      <c r="AL51" s="64"/>
      <c r="AM51" s="64"/>
      <c r="AN51" s="64"/>
      <c r="AO51" s="64"/>
      <c r="AP51" s="1" t="s">
        <v>165</v>
      </c>
      <c r="AQ51" s="1" t="s">
        <v>171</v>
      </c>
      <c r="AR51" s="1" t="s">
        <v>172</v>
      </c>
      <c r="AS51" s="1" t="s">
        <v>184</v>
      </c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f>1273.8-410.9</f>
        <v>862.9</v>
      </c>
      <c r="AA53" s="64"/>
      <c r="AB53" s="64"/>
      <c r="AC53" s="64"/>
      <c r="AD53" s="64"/>
      <c r="AE53" s="64"/>
      <c r="AF53" s="64"/>
      <c r="AG53" s="64"/>
      <c r="AH53" s="64">
        <f>2337.8-410.9</f>
        <v>1926.9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>
        <v>-1</v>
      </c>
      <c r="AA54" s="83"/>
      <c r="AB54" s="83"/>
      <c r="AC54" s="83"/>
      <c r="AD54" s="83"/>
      <c r="AE54" s="83"/>
      <c r="AF54" s="83"/>
      <c r="AG54" s="84"/>
      <c r="AH54" s="82">
        <v>-1</v>
      </c>
      <c r="AI54" s="83"/>
      <c r="AJ54" s="83"/>
      <c r="AK54" s="83"/>
      <c r="AL54" s="83"/>
      <c r="AM54" s="83"/>
      <c r="AN54" s="83"/>
      <c r="AO54" s="84"/>
    </row>
    <row r="55" spans="1:42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11017.4</v>
      </c>
      <c r="AA55" s="64"/>
      <c r="AB55" s="64"/>
      <c r="AC55" s="64"/>
      <c r="AD55" s="64"/>
      <c r="AE55" s="64"/>
      <c r="AF55" s="64"/>
      <c r="AG55" s="64"/>
      <c r="AH55" s="64">
        <f>SUM(AH50:AH54)</f>
        <v>10887.4</v>
      </c>
      <c r="AI55" s="64"/>
      <c r="AJ55" s="64"/>
      <c r="AK55" s="64"/>
      <c r="AL55" s="64"/>
      <c r="AM55" s="64"/>
      <c r="AN55" s="64"/>
      <c r="AO55" s="64"/>
      <c r="AP55" s="1" t="s">
        <v>165</v>
      </c>
    </row>
    <row r="56" spans="1:45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115">
        <v>2088</v>
      </c>
      <c r="AA56" s="115"/>
      <c r="AB56" s="115"/>
      <c r="AC56" s="115"/>
      <c r="AD56" s="115"/>
      <c r="AE56" s="115"/>
      <c r="AF56" s="115"/>
      <c r="AG56" s="115"/>
      <c r="AH56" s="115">
        <v>2257.4</v>
      </c>
      <c r="AI56" s="115"/>
      <c r="AJ56" s="115"/>
      <c r="AK56" s="115"/>
      <c r="AL56" s="115"/>
      <c r="AM56" s="115"/>
      <c r="AN56" s="115"/>
      <c r="AO56" s="115"/>
      <c r="AP56" s="1" t="s">
        <v>157</v>
      </c>
      <c r="AQ56" s="1" t="s">
        <v>173</v>
      </c>
      <c r="AR56" s="1" t="s">
        <v>187</v>
      </c>
      <c r="AS56" s="1" t="s">
        <v>188</v>
      </c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2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82">
        <v>164.1</v>
      </c>
      <c r="AA61" s="83"/>
      <c r="AB61" s="83"/>
      <c r="AC61" s="83"/>
      <c r="AD61" s="83"/>
      <c r="AE61" s="83"/>
      <c r="AF61" s="83"/>
      <c r="AG61" s="84"/>
      <c r="AH61" s="82">
        <v>0.2</v>
      </c>
      <c r="AI61" s="83"/>
      <c r="AJ61" s="83"/>
      <c r="AK61" s="83"/>
      <c r="AL61" s="83"/>
      <c r="AM61" s="83"/>
      <c r="AN61" s="83"/>
      <c r="AO61" s="84"/>
      <c r="AP61" s="1" t="s">
        <v>152</v>
      </c>
    </row>
    <row r="62" spans="1:45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82">
        <v>141.1</v>
      </c>
      <c r="AA62" s="83"/>
      <c r="AB62" s="83"/>
      <c r="AC62" s="83"/>
      <c r="AD62" s="83"/>
      <c r="AE62" s="83"/>
      <c r="AF62" s="83"/>
      <c r="AG62" s="84"/>
      <c r="AH62" s="82">
        <v>58.5</v>
      </c>
      <c r="AI62" s="83"/>
      <c r="AJ62" s="83"/>
      <c r="AK62" s="83"/>
      <c r="AL62" s="83"/>
      <c r="AM62" s="83"/>
      <c r="AN62" s="83"/>
      <c r="AO62" s="84"/>
      <c r="AP62" s="1" t="s">
        <v>158</v>
      </c>
      <c r="AQ62" s="1" t="s">
        <v>175</v>
      </c>
      <c r="AR62" s="1" t="s">
        <v>173</v>
      </c>
      <c r="AS62" s="1" t="s">
        <v>193</v>
      </c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82"/>
      <c r="AA63" s="83"/>
      <c r="AB63" s="83"/>
      <c r="AC63" s="83"/>
      <c r="AD63" s="83"/>
      <c r="AE63" s="83"/>
      <c r="AF63" s="83"/>
      <c r="AG63" s="84"/>
      <c r="AH63" s="82"/>
      <c r="AI63" s="83"/>
      <c r="AJ63" s="83"/>
      <c r="AK63" s="83"/>
      <c r="AL63" s="83"/>
      <c r="AM63" s="83"/>
      <c r="AN63" s="83"/>
      <c r="AO63" s="84"/>
    </row>
    <row r="64" spans="1:45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82">
        <v>208.3</v>
      </c>
      <c r="AA64" s="83"/>
      <c r="AB64" s="83"/>
      <c r="AC64" s="83"/>
      <c r="AD64" s="83"/>
      <c r="AE64" s="83"/>
      <c r="AF64" s="83"/>
      <c r="AG64" s="84"/>
      <c r="AH64" s="82">
        <v>126.3</v>
      </c>
      <c r="AI64" s="83"/>
      <c r="AJ64" s="83"/>
      <c r="AK64" s="83"/>
      <c r="AL64" s="83"/>
      <c r="AM64" s="83"/>
      <c r="AN64" s="83"/>
      <c r="AO64" s="84"/>
      <c r="AP64" s="1" t="s">
        <v>159</v>
      </c>
      <c r="AQ64" s="1" t="s">
        <v>173</v>
      </c>
      <c r="AR64" s="1" t="s">
        <v>189</v>
      </c>
      <c r="AS64" s="1" t="s">
        <v>192</v>
      </c>
    </row>
    <row r="65" spans="1:45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816.4</v>
      </c>
      <c r="AA65" s="83"/>
      <c r="AB65" s="83"/>
      <c r="AC65" s="83"/>
      <c r="AD65" s="83"/>
      <c r="AE65" s="83"/>
      <c r="AF65" s="83"/>
      <c r="AG65" s="84"/>
      <c r="AH65" s="82">
        <v>558.7</v>
      </c>
      <c r="AI65" s="83"/>
      <c r="AJ65" s="83"/>
      <c r="AK65" s="83"/>
      <c r="AL65" s="83"/>
      <c r="AM65" s="83"/>
      <c r="AN65" s="83"/>
      <c r="AO65" s="84"/>
      <c r="AP65" s="1" t="s">
        <v>166</v>
      </c>
      <c r="AQ65" s="1" t="s">
        <v>190</v>
      </c>
      <c r="AR65" s="1" t="s">
        <v>173</v>
      </c>
      <c r="AS65" s="1" t="s">
        <v>160</v>
      </c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f>122.2+410.9</f>
        <v>533.1</v>
      </c>
      <c r="AA66" s="83"/>
      <c r="AB66" s="83"/>
      <c r="AC66" s="83"/>
      <c r="AD66" s="83"/>
      <c r="AE66" s="83"/>
      <c r="AF66" s="83"/>
      <c r="AG66" s="84"/>
      <c r="AH66" s="82">
        <f>883.8+410.9</f>
        <v>1294.6999999999998</v>
      </c>
      <c r="AI66" s="83"/>
      <c r="AJ66" s="83"/>
      <c r="AK66" s="83"/>
      <c r="AL66" s="83"/>
      <c r="AM66" s="83"/>
      <c r="AN66" s="83"/>
      <c r="AO66" s="84"/>
    </row>
    <row r="67" spans="1:45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82">
        <v>27.4</v>
      </c>
      <c r="AA67" s="83"/>
      <c r="AB67" s="83"/>
      <c r="AC67" s="83"/>
      <c r="AD67" s="83"/>
      <c r="AE67" s="83"/>
      <c r="AF67" s="83"/>
      <c r="AG67" s="84"/>
      <c r="AH67" s="82">
        <v>11.9</v>
      </c>
      <c r="AI67" s="83"/>
      <c r="AJ67" s="83"/>
      <c r="AK67" s="83"/>
      <c r="AL67" s="83"/>
      <c r="AM67" s="83"/>
      <c r="AN67" s="83"/>
      <c r="AO67" s="84"/>
      <c r="AP67" s="1" t="s">
        <v>167</v>
      </c>
      <c r="AQ67" s="1" t="s">
        <v>173</v>
      </c>
      <c r="AR67" s="1" t="s">
        <v>177</v>
      </c>
      <c r="AS67" s="1" t="s">
        <v>191</v>
      </c>
    </row>
    <row r="68" spans="1:42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1890.4</v>
      </c>
      <c r="AA68" s="64"/>
      <c r="AB68" s="64"/>
      <c r="AC68" s="64"/>
      <c r="AD68" s="64"/>
      <c r="AE68" s="64"/>
      <c r="AF68" s="64"/>
      <c r="AG68" s="64"/>
      <c r="AH68" s="64">
        <f>SUM(AH61:AH67)</f>
        <v>2050.2999999999997</v>
      </c>
      <c r="AI68" s="64"/>
      <c r="AJ68" s="64"/>
      <c r="AK68" s="64"/>
      <c r="AL68" s="64"/>
      <c r="AM68" s="64"/>
      <c r="AN68" s="64"/>
      <c r="AO68" s="64"/>
      <c r="AP68" s="1" t="s">
        <v>168</v>
      </c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2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14995.8</v>
      </c>
      <c r="AA70" s="64"/>
      <c r="AB70" s="64"/>
      <c r="AC70" s="64"/>
      <c r="AD70" s="64"/>
      <c r="AE70" s="64"/>
      <c r="AF70" s="64"/>
      <c r="AG70" s="64"/>
      <c r="AH70" s="64">
        <f>AH68+AH56+AH55</f>
        <v>15195.099999999999</v>
      </c>
      <c r="AI70" s="64"/>
      <c r="AJ70" s="64"/>
      <c r="AK70" s="64"/>
      <c r="AL70" s="64"/>
      <c r="AM70" s="64"/>
      <c r="AN70" s="64"/>
      <c r="AO70" s="64"/>
      <c r="AP70" s="1" t="s">
        <v>164</v>
      </c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2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" t="s">
        <v>161</v>
      </c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21250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7815.1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1160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30225.1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-16377.6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-12783.5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/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-29161.1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Z82+Z86</f>
        <v>1064</v>
      </c>
      <c r="AA87" s="109"/>
      <c r="AB87" s="109"/>
      <c r="AC87" s="109"/>
      <c r="AD87" s="109"/>
      <c r="AE87" s="109"/>
      <c r="AF87" s="109"/>
      <c r="AG87" s="109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3">
      <selection activeCell="Z33" sqref="Z33:AG33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v>0</v>
      </c>
      <c r="AA20" s="61"/>
      <c r="AB20" s="61"/>
      <c r="AC20" s="61"/>
      <c r="AD20" s="61"/>
      <c r="AE20" s="61"/>
      <c r="AF20" s="61"/>
      <c r="AG20" s="62"/>
      <c r="AH20" s="117">
        <f>AH21+AH22</f>
        <v>25453.75</v>
      </c>
      <c r="AI20" s="118"/>
      <c r="AJ20" s="118"/>
      <c r="AK20" s="118"/>
      <c r="AL20" s="118"/>
      <c r="AM20" s="118"/>
      <c r="AN20" s="118"/>
      <c r="AO20" s="119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117">
        <v>26181</v>
      </c>
      <c r="AI21" s="118"/>
      <c r="AJ21" s="118"/>
      <c r="AK21" s="118"/>
      <c r="AL21" s="118"/>
      <c r="AM21" s="118"/>
      <c r="AN21" s="118"/>
      <c r="AO21" s="119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-727.25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4"/>
      <c r="AA23" s="64"/>
      <c r="AB23" s="64"/>
      <c r="AC23" s="64"/>
      <c r="AD23" s="64"/>
      <c r="AE23" s="64"/>
      <c r="AF23" s="64"/>
      <c r="AG23" s="64"/>
      <c r="AH23" s="60">
        <v>492276.78</v>
      </c>
      <c r="AI23" s="61"/>
      <c r="AJ23" s="61"/>
      <c r="AK23" s="61"/>
      <c r="AL23" s="61"/>
      <c r="AM23" s="61"/>
      <c r="AN23" s="61"/>
      <c r="AO23" s="62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10402753.100000001</v>
      </c>
      <c r="AA24" s="61"/>
      <c r="AB24" s="61"/>
      <c r="AC24" s="61"/>
      <c r="AD24" s="61"/>
      <c r="AE24" s="61"/>
      <c r="AF24" s="61"/>
      <c r="AG24" s="62"/>
      <c r="AH24" s="117">
        <f>AH25-AH26</f>
        <v>10485680.310000002</v>
      </c>
      <c r="AI24" s="118"/>
      <c r="AJ24" s="118"/>
      <c r="AK24" s="118"/>
      <c r="AL24" s="118"/>
      <c r="AM24" s="118"/>
      <c r="AN24" s="118"/>
      <c r="AO24" s="119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20393165.1</v>
      </c>
      <c r="AA25" s="55"/>
      <c r="AB25" s="55"/>
      <c r="AC25" s="55"/>
      <c r="AD25" s="55"/>
      <c r="AE25" s="55"/>
      <c r="AF25" s="55"/>
      <c r="AG25" s="55"/>
      <c r="AH25" s="120">
        <v>22021486.6</v>
      </c>
      <c r="AI25" s="120"/>
      <c r="AJ25" s="120"/>
      <c r="AK25" s="120"/>
      <c r="AL25" s="120"/>
      <c r="AM25" s="120"/>
      <c r="AN25" s="120"/>
      <c r="AO25" s="120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-9990412</v>
      </c>
      <c r="AA26" s="61"/>
      <c r="AB26" s="61"/>
      <c r="AC26" s="61"/>
      <c r="AD26" s="61"/>
      <c r="AE26" s="61"/>
      <c r="AF26" s="61"/>
      <c r="AG26" s="62"/>
      <c r="AH26" s="60">
        <v>11535806.29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Z24</f>
        <v>10402753.100000001</v>
      </c>
      <c r="AA30" s="61"/>
      <c r="AB30" s="61"/>
      <c r="AC30" s="61"/>
      <c r="AD30" s="61"/>
      <c r="AE30" s="61"/>
      <c r="AF30" s="61"/>
      <c r="AG30" s="62"/>
      <c r="AH30" s="60">
        <f>AH20+AH23+AH24</f>
        <v>11003410.840000002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2123102.83</v>
      </c>
      <c r="AA32" s="61"/>
      <c r="AB32" s="61"/>
      <c r="AC32" s="61"/>
      <c r="AD32" s="61"/>
      <c r="AE32" s="61"/>
      <c r="AF32" s="61"/>
      <c r="AG32" s="62"/>
      <c r="AH32" s="60">
        <v>2092944.48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v>18473.5</v>
      </c>
      <c r="AA35" s="55"/>
      <c r="AB35" s="55"/>
      <c r="AC35" s="55"/>
      <c r="AD35" s="55"/>
      <c r="AE35" s="55"/>
      <c r="AF35" s="55"/>
      <c r="AG35" s="55"/>
      <c r="AH35" s="55">
        <v>71317.25</v>
      </c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1280</v>
      </c>
      <c r="AA36" s="61"/>
      <c r="AB36" s="61"/>
      <c r="AC36" s="61"/>
      <c r="AD36" s="61"/>
      <c r="AE36" s="61"/>
      <c r="AF36" s="61"/>
      <c r="AG36" s="62"/>
      <c r="AH36" s="60">
        <v>30425.28</v>
      </c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164760.63</v>
      </c>
      <c r="AA38" s="55"/>
      <c r="AB38" s="55"/>
      <c r="AC38" s="55"/>
      <c r="AD38" s="55"/>
      <c r="AE38" s="55"/>
      <c r="AF38" s="55"/>
      <c r="AG38" s="55"/>
      <c r="AH38" s="55">
        <v>22503.26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1510683.89</v>
      </c>
      <c r="AA40" s="55"/>
      <c r="AB40" s="55"/>
      <c r="AC40" s="55"/>
      <c r="AD40" s="55"/>
      <c r="AE40" s="55"/>
      <c r="AF40" s="55"/>
      <c r="AG40" s="55"/>
      <c r="AH40" s="55">
        <v>1971003.54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60702.2</v>
      </c>
      <c r="AA41" s="55"/>
      <c r="AB41" s="55"/>
      <c r="AC41" s="55"/>
      <c r="AD41" s="55"/>
      <c r="AE41" s="55"/>
      <c r="AF41" s="55"/>
      <c r="AG41" s="55"/>
      <c r="AH41" s="55">
        <v>24158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3879003.05</v>
      </c>
      <c r="AA43" s="55"/>
      <c r="AB43" s="55"/>
      <c r="AC43" s="55"/>
      <c r="AD43" s="55"/>
      <c r="AE43" s="55"/>
      <c r="AF43" s="55"/>
      <c r="AG43" s="55"/>
      <c r="AH43" s="55">
        <f>SUM(AH32:AH42)</f>
        <v>4212351.81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14281756.150000002</v>
      </c>
      <c r="AA45" s="55"/>
      <c r="AB45" s="55"/>
      <c r="AC45" s="55"/>
      <c r="AD45" s="55"/>
      <c r="AE45" s="55"/>
      <c r="AF45" s="55"/>
      <c r="AG45" s="55"/>
      <c r="AH45" s="55">
        <f>AH30+AH43</f>
        <v>15215762.650000002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1000</v>
      </c>
      <c r="AA50" s="64"/>
      <c r="AB50" s="64"/>
      <c r="AC50" s="64"/>
      <c r="AD50" s="64"/>
      <c r="AE50" s="64"/>
      <c r="AF50" s="64"/>
      <c r="AG50" s="64"/>
      <c r="AH50" s="64">
        <v>1000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f>9377104-141.65</f>
        <v>9376962.35</v>
      </c>
      <c r="AA51" s="64"/>
      <c r="AB51" s="64"/>
      <c r="AC51" s="64"/>
      <c r="AD51" s="64"/>
      <c r="AE51" s="64"/>
      <c r="AF51" s="64"/>
      <c r="AG51" s="64"/>
      <c r="AH51" s="64">
        <v>8996502.23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v>1887525</v>
      </c>
      <c r="AA53" s="64"/>
      <c r="AB53" s="64"/>
      <c r="AC53" s="64"/>
      <c r="AD53" s="64"/>
      <c r="AE53" s="64"/>
      <c r="AF53" s="64"/>
      <c r="AG53" s="64"/>
      <c r="AH53" s="64">
        <v>3086267.61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 t="s">
        <v>54</v>
      </c>
      <c r="AA54" s="83"/>
      <c r="AB54" s="83"/>
      <c r="AC54" s="83"/>
      <c r="AD54" s="83"/>
      <c r="AE54" s="83"/>
      <c r="AF54" s="83"/>
      <c r="AG54" s="84"/>
      <c r="AH54" s="82" t="s">
        <v>55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11265487.35</v>
      </c>
      <c r="AA55" s="64"/>
      <c r="AB55" s="64"/>
      <c r="AC55" s="64"/>
      <c r="AD55" s="64"/>
      <c r="AE55" s="64"/>
      <c r="AF55" s="64"/>
      <c r="AG55" s="64"/>
      <c r="AH55" s="64">
        <f>SUM(AH50:AH54)</f>
        <v>12083769.84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64">
        <v>1442947.24</v>
      </c>
      <c r="AA56" s="64"/>
      <c r="AB56" s="64"/>
      <c r="AC56" s="64"/>
      <c r="AD56" s="64"/>
      <c r="AE56" s="64"/>
      <c r="AF56" s="64"/>
      <c r="AG56" s="64"/>
      <c r="AH56" s="115">
        <v>2231176.75</v>
      </c>
      <c r="AI56" s="115"/>
      <c r="AJ56" s="115"/>
      <c r="AK56" s="115"/>
      <c r="AL56" s="115"/>
      <c r="AM56" s="115"/>
      <c r="AN56" s="115"/>
      <c r="AO56" s="115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64">
        <v>154647.56</v>
      </c>
      <c r="AA61" s="64"/>
      <c r="AB61" s="64"/>
      <c r="AC61" s="64"/>
      <c r="AD61" s="64"/>
      <c r="AE61" s="64"/>
      <c r="AF61" s="64"/>
      <c r="AG61" s="64"/>
      <c r="AH61" s="82">
        <v>180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64">
        <v>274152.16</v>
      </c>
      <c r="AA62" s="64"/>
      <c r="AB62" s="64"/>
      <c r="AC62" s="64"/>
      <c r="AD62" s="64"/>
      <c r="AE62" s="64"/>
      <c r="AF62" s="64"/>
      <c r="AG62" s="64"/>
      <c r="AH62" s="82">
        <v>79950.47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64"/>
      <c r="AA63" s="64"/>
      <c r="AB63" s="64"/>
      <c r="AC63" s="64"/>
      <c r="AD63" s="64"/>
      <c r="AE63" s="64"/>
      <c r="AF63" s="64"/>
      <c r="AG63" s="6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64">
        <v>216931.44</v>
      </c>
      <c r="AA64" s="64"/>
      <c r="AB64" s="64"/>
      <c r="AC64" s="64"/>
      <c r="AD64" s="64"/>
      <c r="AE64" s="64"/>
      <c r="AF64" s="64"/>
      <c r="AG64" s="64"/>
      <c r="AH64" s="82">
        <v>132554.5</v>
      </c>
      <c r="AI64" s="83"/>
      <c r="AJ64" s="83"/>
      <c r="AK64" s="83"/>
      <c r="AL64" s="83"/>
      <c r="AM64" s="83"/>
      <c r="AN64" s="83"/>
      <c r="AO64" s="8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690780.45</v>
      </c>
      <c r="AA65" s="83"/>
      <c r="AB65" s="83"/>
      <c r="AC65" s="83"/>
      <c r="AD65" s="83"/>
      <c r="AE65" s="83"/>
      <c r="AF65" s="83"/>
      <c r="AG65" s="84"/>
      <c r="AH65" s="82">
        <v>566804.28</v>
      </c>
      <c r="AI65" s="83"/>
      <c r="AJ65" s="83"/>
      <c r="AK65" s="83"/>
      <c r="AL65" s="83"/>
      <c r="AM65" s="83"/>
      <c r="AN65" s="83"/>
      <c r="AO65" s="8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v>463529.79</v>
      </c>
      <c r="AA66" s="83"/>
      <c r="AB66" s="83"/>
      <c r="AC66" s="83"/>
      <c r="AD66" s="83"/>
      <c r="AE66" s="83"/>
      <c r="AF66" s="83"/>
      <c r="AG66" s="84"/>
      <c r="AH66" s="82">
        <f>373103.91-0.84</f>
        <v>373103.06999999995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64">
        <v>25411.2</v>
      </c>
      <c r="AA67" s="64"/>
      <c r="AB67" s="64"/>
      <c r="AC67" s="64"/>
      <c r="AD67" s="64"/>
      <c r="AE67" s="64"/>
      <c r="AF67" s="64"/>
      <c r="AG67" s="64"/>
      <c r="AH67" s="82">
        <v>25907.47</v>
      </c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1825452.5999999999</v>
      </c>
      <c r="AA68" s="64"/>
      <c r="AB68" s="64"/>
      <c r="AC68" s="64"/>
      <c r="AD68" s="64"/>
      <c r="AE68" s="64"/>
      <c r="AF68" s="64"/>
      <c r="AG68" s="64"/>
      <c r="AH68" s="64">
        <f>SUM(AH61:AH67)</f>
        <v>1178499.7899999998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14533887.19</v>
      </c>
      <c r="AA70" s="64"/>
      <c r="AB70" s="64"/>
      <c r="AC70" s="64"/>
      <c r="AD70" s="64"/>
      <c r="AE70" s="64"/>
      <c r="AF70" s="64"/>
      <c r="AG70" s="64"/>
      <c r="AH70" s="64">
        <f>AH68+AH56+AH55</f>
        <v>15493446.379999999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28265742.71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3010172.19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1284305.1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32560220.000000004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f>-26205097.8-51.6+0.14</f>
        <v>-26205149.26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-5155821.31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>
        <v>-506.82</v>
      </c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-31361477.39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16">
        <f>Z82+Z86</f>
        <v>1198742.6100000031</v>
      </c>
      <c r="AA87" s="116"/>
      <c r="AB87" s="116"/>
      <c r="AC87" s="116"/>
      <c r="AD87" s="116"/>
      <c r="AE87" s="116"/>
      <c r="AF87" s="116"/>
      <c r="AG87" s="116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5"/>
  <sheetViews>
    <sheetView zoomScalePageLayoutView="0" workbookViewId="0" topLeftCell="A7">
      <selection activeCell="AH56" sqref="AH56:AO5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67.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/>
      <c r="AJ5" s="32"/>
      <c r="AK5" s="33"/>
      <c r="AL5" s="14"/>
      <c r="AM5" s="34" t="s">
        <v>44</v>
      </c>
      <c r="AN5" s="34"/>
      <c r="AO5" s="34"/>
    </row>
    <row r="6" spans="1:41" ht="15" customHeight="1">
      <c r="A6" s="35" t="s">
        <v>2</v>
      </c>
      <c r="B6" s="35"/>
      <c r="C6" s="35"/>
      <c r="D6" s="35"/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/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/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/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12" ht="21" customHeight="1">
      <c r="C13" s="8"/>
      <c r="D13" s="8"/>
      <c r="E13" s="8"/>
      <c r="F13" s="8"/>
      <c r="L13" s="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v>0</v>
      </c>
      <c r="AA20" s="61"/>
      <c r="AB20" s="61"/>
      <c r="AC20" s="61"/>
      <c r="AD20" s="61"/>
      <c r="AE20" s="61"/>
      <c r="AF20" s="61"/>
      <c r="AG20" s="62"/>
      <c r="AH20" s="60">
        <f>AH21+AH22</f>
        <v>25453.75</v>
      </c>
      <c r="AI20" s="61"/>
      <c r="AJ20" s="61"/>
      <c r="AK20" s="61"/>
      <c r="AL20" s="61"/>
      <c r="AM20" s="61"/>
      <c r="AN20" s="61"/>
      <c r="AO20" s="62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/>
      <c r="AA21" s="61"/>
      <c r="AB21" s="61"/>
      <c r="AC21" s="61"/>
      <c r="AD21" s="61"/>
      <c r="AE21" s="61"/>
      <c r="AF21" s="61"/>
      <c r="AG21" s="62"/>
      <c r="AH21" s="60">
        <v>26181</v>
      </c>
      <c r="AI21" s="61"/>
      <c r="AJ21" s="61"/>
      <c r="AK21" s="61"/>
      <c r="AL21" s="61"/>
      <c r="AM21" s="61"/>
      <c r="AN21" s="61"/>
      <c r="AO21" s="62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/>
      <c r="AA22" s="61"/>
      <c r="AB22" s="61"/>
      <c r="AC22" s="61"/>
      <c r="AD22" s="61"/>
      <c r="AE22" s="61"/>
      <c r="AF22" s="61"/>
      <c r="AG22" s="62"/>
      <c r="AH22" s="60">
        <v>-727.25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4"/>
      <c r="AA23" s="64"/>
      <c r="AB23" s="64"/>
      <c r="AC23" s="64"/>
      <c r="AD23" s="64"/>
      <c r="AE23" s="64"/>
      <c r="AF23" s="64"/>
      <c r="AG23" s="64"/>
      <c r="AH23" s="60">
        <v>492276.78</v>
      </c>
      <c r="AI23" s="61"/>
      <c r="AJ23" s="61"/>
      <c r="AK23" s="61"/>
      <c r="AL23" s="61"/>
      <c r="AM23" s="61"/>
      <c r="AN23" s="61"/>
      <c r="AO23" s="62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Z25+Z26</f>
        <v>10402753.100000001</v>
      </c>
      <c r="AA24" s="61"/>
      <c r="AB24" s="61"/>
      <c r="AC24" s="61"/>
      <c r="AD24" s="61"/>
      <c r="AE24" s="61"/>
      <c r="AF24" s="61"/>
      <c r="AG24" s="62"/>
      <c r="AH24" s="60">
        <f>AH25+AH26</f>
        <v>10763364.040000001</v>
      </c>
      <c r="AI24" s="61"/>
      <c r="AJ24" s="61"/>
      <c r="AK24" s="61"/>
      <c r="AL24" s="61"/>
      <c r="AM24" s="61"/>
      <c r="AN24" s="61"/>
      <c r="AO24" s="62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20393165.1</v>
      </c>
      <c r="AA25" s="55"/>
      <c r="AB25" s="55"/>
      <c r="AC25" s="55"/>
      <c r="AD25" s="55"/>
      <c r="AE25" s="55"/>
      <c r="AF25" s="55"/>
      <c r="AG25" s="55"/>
      <c r="AH25" s="55">
        <v>22021486.6</v>
      </c>
      <c r="AI25" s="55"/>
      <c r="AJ25" s="55"/>
      <c r="AK25" s="55"/>
      <c r="AL25" s="55"/>
      <c r="AM25" s="55"/>
      <c r="AN25" s="55"/>
      <c r="AO25" s="55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-9990412</v>
      </c>
      <c r="AA26" s="61"/>
      <c r="AB26" s="61"/>
      <c r="AC26" s="61"/>
      <c r="AD26" s="61"/>
      <c r="AE26" s="61"/>
      <c r="AF26" s="61"/>
      <c r="AG26" s="62"/>
      <c r="AH26" s="60">
        <v>-11258122.56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Z24</f>
        <v>10402753.100000001</v>
      </c>
      <c r="AA30" s="61"/>
      <c r="AB30" s="61"/>
      <c r="AC30" s="61"/>
      <c r="AD30" s="61"/>
      <c r="AE30" s="61"/>
      <c r="AF30" s="61"/>
      <c r="AG30" s="62"/>
      <c r="AH30" s="60">
        <f>AH20+AH23+AH24</f>
        <v>11281094.57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v>2375233.87</v>
      </c>
      <c r="AA32" s="61"/>
      <c r="AB32" s="61"/>
      <c r="AC32" s="61"/>
      <c r="AD32" s="61"/>
      <c r="AE32" s="61"/>
      <c r="AF32" s="61"/>
      <c r="AG32" s="62"/>
      <c r="AH32" s="60">
        <v>2092944.48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v>18473.5</v>
      </c>
      <c r="AA35" s="55"/>
      <c r="AB35" s="55"/>
      <c r="AC35" s="55"/>
      <c r="AD35" s="55"/>
      <c r="AE35" s="55"/>
      <c r="AF35" s="55"/>
      <c r="AG35" s="55"/>
      <c r="AH35" s="55">
        <v>71317.25</v>
      </c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1280</v>
      </c>
      <c r="AA36" s="61"/>
      <c r="AB36" s="61"/>
      <c r="AC36" s="61"/>
      <c r="AD36" s="61"/>
      <c r="AE36" s="61"/>
      <c r="AF36" s="61"/>
      <c r="AG36" s="62"/>
      <c r="AH36" s="60">
        <v>30425.28</v>
      </c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164760.63</v>
      </c>
      <c r="AA38" s="55"/>
      <c r="AB38" s="55"/>
      <c r="AC38" s="55"/>
      <c r="AD38" s="55"/>
      <c r="AE38" s="55"/>
      <c r="AF38" s="55"/>
      <c r="AG38" s="55"/>
      <c r="AH38" s="55">
        <v>22503.26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1510683.89</v>
      </c>
      <c r="AA40" s="55"/>
      <c r="AB40" s="55"/>
      <c r="AC40" s="55"/>
      <c r="AD40" s="55"/>
      <c r="AE40" s="55"/>
      <c r="AF40" s="55"/>
      <c r="AG40" s="55"/>
      <c r="AH40" s="55">
        <v>1971003.54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60702.2</v>
      </c>
      <c r="AA41" s="55"/>
      <c r="AB41" s="55"/>
      <c r="AC41" s="55"/>
      <c r="AD41" s="55"/>
      <c r="AE41" s="55"/>
      <c r="AF41" s="55"/>
      <c r="AG41" s="55"/>
      <c r="AH41" s="55">
        <v>24158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4131134.09</v>
      </c>
      <c r="AA43" s="55"/>
      <c r="AB43" s="55"/>
      <c r="AC43" s="55"/>
      <c r="AD43" s="55"/>
      <c r="AE43" s="55"/>
      <c r="AF43" s="55"/>
      <c r="AG43" s="55"/>
      <c r="AH43" s="55">
        <f>SUM(AH32:AH42)</f>
        <v>4212351.81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14533887.190000001</v>
      </c>
      <c r="AA45" s="55"/>
      <c r="AB45" s="55"/>
      <c r="AC45" s="55"/>
      <c r="AD45" s="55"/>
      <c r="AE45" s="55"/>
      <c r="AF45" s="55"/>
      <c r="AG45" s="55"/>
      <c r="AH45" s="55">
        <f>AH30+AH43</f>
        <v>15493446.379999999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1000</v>
      </c>
      <c r="AA50" s="64"/>
      <c r="AB50" s="64"/>
      <c r="AC50" s="64"/>
      <c r="AD50" s="64"/>
      <c r="AE50" s="64"/>
      <c r="AF50" s="64"/>
      <c r="AG50" s="64"/>
      <c r="AH50" s="64">
        <v>1000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f>9377104-141.65</f>
        <v>9376962.35</v>
      </c>
      <c r="AA51" s="64"/>
      <c r="AB51" s="64"/>
      <c r="AC51" s="64"/>
      <c r="AD51" s="64"/>
      <c r="AE51" s="64"/>
      <c r="AF51" s="64"/>
      <c r="AG51" s="64"/>
      <c r="AH51" s="64">
        <v>8996502.23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v>1887525</v>
      </c>
      <c r="AA53" s="64"/>
      <c r="AB53" s="64"/>
      <c r="AC53" s="64"/>
      <c r="AD53" s="64"/>
      <c r="AE53" s="64"/>
      <c r="AF53" s="64"/>
      <c r="AG53" s="64"/>
      <c r="AH53" s="64">
        <v>3086267.61</v>
      </c>
      <c r="AI53" s="64"/>
      <c r="AJ53" s="64"/>
      <c r="AK53" s="64"/>
      <c r="AL53" s="64"/>
      <c r="AM53" s="64"/>
      <c r="AN53" s="64"/>
      <c r="AO53" s="64"/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 t="s">
        <v>54</v>
      </c>
      <c r="AA54" s="83"/>
      <c r="AB54" s="83"/>
      <c r="AC54" s="83"/>
      <c r="AD54" s="83"/>
      <c r="AE54" s="83"/>
      <c r="AF54" s="83"/>
      <c r="AG54" s="84"/>
      <c r="AH54" s="82" t="s">
        <v>55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11265487.35</v>
      </c>
      <c r="AA55" s="64"/>
      <c r="AB55" s="64"/>
      <c r="AC55" s="64"/>
      <c r="AD55" s="64"/>
      <c r="AE55" s="64"/>
      <c r="AF55" s="64"/>
      <c r="AG55" s="64"/>
      <c r="AH55" s="64">
        <f>SUM(AH50:AH54)</f>
        <v>12083769.84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64">
        <v>1442947.24</v>
      </c>
      <c r="AA56" s="64"/>
      <c r="AB56" s="64"/>
      <c r="AC56" s="64"/>
      <c r="AD56" s="64"/>
      <c r="AE56" s="64"/>
      <c r="AF56" s="64"/>
      <c r="AG56" s="64"/>
      <c r="AH56" s="115">
        <v>2231176.75</v>
      </c>
      <c r="AI56" s="115"/>
      <c r="AJ56" s="115"/>
      <c r="AK56" s="115"/>
      <c r="AL56" s="115"/>
      <c r="AM56" s="115"/>
      <c r="AN56" s="115"/>
      <c r="AO56" s="115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64">
        <v>154647.56</v>
      </c>
      <c r="AA61" s="64"/>
      <c r="AB61" s="64"/>
      <c r="AC61" s="64"/>
      <c r="AD61" s="64"/>
      <c r="AE61" s="64"/>
      <c r="AF61" s="64"/>
      <c r="AG61" s="64"/>
      <c r="AH61" s="82">
        <v>180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64">
        <v>274152.16</v>
      </c>
      <c r="AA62" s="64"/>
      <c r="AB62" s="64"/>
      <c r="AC62" s="64"/>
      <c r="AD62" s="64"/>
      <c r="AE62" s="64"/>
      <c r="AF62" s="64"/>
      <c r="AG62" s="64"/>
      <c r="AH62" s="82">
        <v>79950.47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64"/>
      <c r="AA63" s="64"/>
      <c r="AB63" s="64"/>
      <c r="AC63" s="64"/>
      <c r="AD63" s="64"/>
      <c r="AE63" s="64"/>
      <c r="AF63" s="64"/>
      <c r="AG63" s="6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64">
        <v>216931.44</v>
      </c>
      <c r="AA64" s="64"/>
      <c r="AB64" s="64"/>
      <c r="AC64" s="64"/>
      <c r="AD64" s="64"/>
      <c r="AE64" s="64"/>
      <c r="AF64" s="64"/>
      <c r="AG64" s="64"/>
      <c r="AH64" s="82">
        <v>132554.5</v>
      </c>
      <c r="AI64" s="83"/>
      <c r="AJ64" s="83"/>
      <c r="AK64" s="83"/>
      <c r="AL64" s="83"/>
      <c r="AM64" s="83"/>
      <c r="AN64" s="83"/>
      <c r="AO64" s="8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690780.45</v>
      </c>
      <c r="AA65" s="83"/>
      <c r="AB65" s="83"/>
      <c r="AC65" s="83"/>
      <c r="AD65" s="83"/>
      <c r="AE65" s="83"/>
      <c r="AF65" s="83"/>
      <c r="AG65" s="84"/>
      <c r="AH65" s="82">
        <v>566804.28</v>
      </c>
      <c r="AI65" s="83"/>
      <c r="AJ65" s="83"/>
      <c r="AK65" s="83"/>
      <c r="AL65" s="83"/>
      <c r="AM65" s="83"/>
      <c r="AN65" s="83"/>
      <c r="AO65" s="8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v>463529.79</v>
      </c>
      <c r="AA66" s="83"/>
      <c r="AB66" s="83"/>
      <c r="AC66" s="83"/>
      <c r="AD66" s="83"/>
      <c r="AE66" s="83"/>
      <c r="AF66" s="83"/>
      <c r="AG66" s="84"/>
      <c r="AH66" s="82">
        <f>373103.91-0.84</f>
        <v>373103.06999999995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64">
        <v>25411.2</v>
      </c>
      <c r="AA67" s="64"/>
      <c r="AB67" s="64"/>
      <c r="AC67" s="64"/>
      <c r="AD67" s="64"/>
      <c r="AE67" s="64"/>
      <c r="AF67" s="64"/>
      <c r="AG67" s="64"/>
      <c r="AH67" s="82">
        <v>25907.47</v>
      </c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1825452.5999999999</v>
      </c>
      <c r="AA68" s="64"/>
      <c r="AB68" s="64"/>
      <c r="AC68" s="64"/>
      <c r="AD68" s="64"/>
      <c r="AE68" s="64"/>
      <c r="AF68" s="64"/>
      <c r="AG68" s="64"/>
      <c r="AH68" s="64">
        <f>SUM(AH61:AH67)</f>
        <v>1178499.7899999998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14533887.19</v>
      </c>
      <c r="AA70" s="64"/>
      <c r="AB70" s="64"/>
      <c r="AC70" s="64"/>
      <c r="AD70" s="64"/>
      <c r="AE70" s="64"/>
      <c r="AF70" s="64"/>
      <c r="AG70" s="64"/>
      <c r="AH70" s="64">
        <f>AH68+AH56+AH55</f>
        <v>15493446.379999999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 customHeight="1">
      <c r="A73" s="104" t="s">
        <v>119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28265742.71</v>
      </c>
      <c r="AA79" s="55"/>
      <c r="AB79" s="55"/>
      <c r="AC79" s="55"/>
      <c r="AD79" s="55"/>
      <c r="AE79" s="55"/>
      <c r="AF79" s="55"/>
      <c r="AG79" s="55"/>
      <c r="AH79" s="55">
        <v>17907.2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3010172.19</v>
      </c>
      <c r="AA80" s="61"/>
      <c r="AB80" s="61"/>
      <c r="AC80" s="61"/>
      <c r="AD80" s="61"/>
      <c r="AE80" s="61"/>
      <c r="AF80" s="61"/>
      <c r="AG80" s="62"/>
      <c r="AH80" s="60">
        <v>2340.5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55">
        <v>1284305.1</v>
      </c>
      <c r="AA81" s="55"/>
      <c r="AB81" s="55"/>
      <c r="AC81" s="55"/>
      <c r="AD81" s="55"/>
      <c r="AE81" s="55"/>
      <c r="AF81" s="55"/>
      <c r="AG81" s="55"/>
      <c r="AH81" s="55">
        <v>967.1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55">
        <f>SUM(Z79:Z81)</f>
        <v>32560220.000000004</v>
      </c>
      <c r="AA82" s="55"/>
      <c r="AB82" s="55"/>
      <c r="AC82" s="55"/>
      <c r="AD82" s="55"/>
      <c r="AE82" s="55"/>
      <c r="AF82" s="55"/>
      <c r="AG82" s="55"/>
      <c r="AH82" s="55">
        <f>SUM(AH79:AH81)</f>
        <v>21214.8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f>-26205097.8-51.6+0.14</f>
        <v>-26205149.26</v>
      </c>
      <c r="AA83" s="61"/>
      <c r="AB83" s="61"/>
      <c r="AC83" s="61"/>
      <c r="AD83" s="61"/>
      <c r="AE83" s="61"/>
      <c r="AF83" s="61"/>
      <c r="AG83" s="62"/>
      <c r="AH83" s="60">
        <v>-17599.9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-5155821.31</v>
      </c>
      <c r="AA84" s="61"/>
      <c r="AB84" s="61"/>
      <c r="AC84" s="61"/>
      <c r="AD84" s="61"/>
      <c r="AE84" s="61"/>
      <c r="AF84" s="61"/>
      <c r="AG84" s="62"/>
      <c r="AH84" s="60">
        <v>-2340.5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>
        <v>-506.82</v>
      </c>
      <c r="AA85" s="61"/>
      <c r="AB85" s="61"/>
      <c r="AC85" s="61"/>
      <c r="AD85" s="61"/>
      <c r="AE85" s="61"/>
      <c r="AF85" s="61"/>
      <c r="AG85" s="62"/>
      <c r="AH85" s="60" t="s">
        <v>151</v>
      </c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-31361477.39</v>
      </c>
      <c r="AA86" s="61"/>
      <c r="AB86" s="61"/>
      <c r="AC86" s="61"/>
      <c r="AD86" s="61"/>
      <c r="AE86" s="61"/>
      <c r="AF86" s="61"/>
      <c r="AG86" s="62"/>
      <c r="AH86" s="60">
        <v>-20859.6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16">
        <f>Z82+Z86</f>
        <v>1198742.6100000031</v>
      </c>
      <c r="AA87" s="116"/>
      <c r="AB87" s="116"/>
      <c r="AC87" s="116"/>
      <c r="AD87" s="116"/>
      <c r="AE87" s="116"/>
      <c r="AF87" s="116"/>
      <c r="AG87" s="116"/>
      <c r="AH87" s="55">
        <f>AH82+AH86</f>
        <v>355.2000000000007</v>
      </c>
      <c r="AI87" s="55"/>
      <c r="AJ87" s="55"/>
      <c r="AK87" s="55"/>
      <c r="AL87" s="55"/>
      <c r="AM87" s="55"/>
      <c r="AN87" s="55"/>
      <c r="AO87" s="55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60"/>
      <c r="AA89" s="61"/>
      <c r="AB89" s="61"/>
      <c r="AC89" s="61"/>
      <c r="AD89" s="61"/>
      <c r="AE89" s="61"/>
      <c r="AF89" s="61"/>
      <c r="AG89" s="62"/>
      <c r="AH89" s="60"/>
      <c r="AI89" s="61"/>
      <c r="AJ89" s="61"/>
      <c r="AK89" s="61"/>
      <c r="AL89" s="61"/>
      <c r="AM89" s="61"/>
      <c r="AN89" s="61"/>
      <c r="AO89" s="62"/>
    </row>
    <row r="90" ht="4.5" customHeight="1"/>
    <row r="91" spans="2:40" ht="15" customHeight="1">
      <c r="B91" s="37" t="s">
        <v>48</v>
      </c>
      <c r="C91" s="37"/>
      <c r="D91" s="37"/>
      <c r="E91" s="37"/>
      <c r="F91" s="37"/>
      <c r="G91" s="37"/>
      <c r="H91" s="37"/>
      <c r="I91" s="37"/>
      <c r="Q91" s="1"/>
      <c r="R91" s="1"/>
      <c r="S91" s="1"/>
      <c r="T91" s="1"/>
      <c r="U91" s="112"/>
      <c r="V91" s="112"/>
      <c r="W91" s="112"/>
      <c r="X91" s="112"/>
      <c r="AI91" s="113"/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51</v>
      </c>
      <c r="V92" s="114"/>
      <c r="W92" s="114"/>
      <c r="X92" s="114"/>
      <c r="AI92" s="114" t="s">
        <v>50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7"/>
      <c r="V93" s="37"/>
      <c r="W93" s="37"/>
      <c r="X93" s="37"/>
      <c r="AI93" s="110"/>
      <c r="AJ93" s="110"/>
      <c r="AK93" s="110"/>
      <c r="AL93" s="110"/>
      <c r="AM93" s="110"/>
      <c r="AN93" s="110"/>
    </row>
    <row r="94" spans="2:40" ht="12.75">
      <c r="B94" s="37" t="s">
        <v>49</v>
      </c>
      <c r="C94" s="37"/>
      <c r="D94" s="37"/>
      <c r="E94" s="37"/>
      <c r="F94" s="37"/>
      <c r="G94" s="37"/>
      <c r="H94" s="37"/>
      <c r="I94" s="37"/>
      <c r="Q94" s="1"/>
      <c r="R94" s="1"/>
      <c r="S94" s="1"/>
      <c r="T94" s="1"/>
      <c r="U94" s="112"/>
      <c r="V94" s="112"/>
      <c r="W94" s="112"/>
      <c r="X94" s="112"/>
      <c r="AI94" s="113"/>
      <c r="AJ94" s="113"/>
      <c r="AK94" s="113"/>
      <c r="AL94" s="113"/>
      <c r="AM94" s="113"/>
      <c r="AN94" s="113"/>
    </row>
    <row r="95" spans="17:40" ht="12.75">
      <c r="Q95" s="1"/>
      <c r="R95" s="1"/>
      <c r="S95" s="1"/>
      <c r="T95" s="1"/>
      <c r="U95" s="114" t="s">
        <v>51</v>
      </c>
      <c r="V95" s="114"/>
      <c r="W95" s="114"/>
      <c r="X95" s="114"/>
      <c r="AI95" s="114" t="s">
        <v>50</v>
      </c>
      <c r="AJ95" s="114"/>
      <c r="AK95" s="114"/>
      <c r="AL95" s="114"/>
      <c r="AM95" s="114"/>
      <c r="AN95" s="114"/>
    </row>
  </sheetData>
  <sheetProtection/>
  <mergeCells count="312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B94:I94"/>
    <mergeCell ref="U94:X94"/>
    <mergeCell ref="AI94:AN94"/>
    <mergeCell ref="U95:X95"/>
    <mergeCell ref="AI95:AN95"/>
    <mergeCell ref="B91:I91"/>
    <mergeCell ref="U91:X91"/>
    <mergeCell ref="AI91:AN91"/>
    <mergeCell ref="U92:X92"/>
    <mergeCell ref="AI92:AN9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9"/>
  <sheetViews>
    <sheetView tabSelected="1" zoomScalePageLayoutView="0" workbookViewId="0" topLeftCell="A1">
      <selection activeCell="AH86" sqref="AH86:AO8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86.25" customHeight="1">
      <c r="W1" s="26" t="s">
        <v>149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ht="17.25" customHeight="1"/>
    <row r="3" spans="1:41" ht="15.75" customHeight="1">
      <c r="A3" s="27" t="s">
        <v>144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9" t="s">
        <v>0</v>
      </c>
      <c r="AJ4" s="29"/>
      <c r="AK4" s="29"/>
      <c r="AL4" s="29"/>
      <c r="AM4" s="29"/>
      <c r="AN4" s="29"/>
      <c r="AO4" s="29"/>
    </row>
    <row r="5" spans="1:41" ht="15.75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4"/>
      <c r="AI5" s="31" t="s">
        <v>201</v>
      </c>
      <c r="AJ5" s="32"/>
      <c r="AK5" s="33"/>
      <c r="AL5" s="14" t="s">
        <v>207</v>
      </c>
      <c r="AM5" s="34" t="s">
        <v>178</v>
      </c>
      <c r="AN5" s="34"/>
      <c r="AO5" s="34"/>
    </row>
    <row r="6" spans="1:41" ht="30" customHeight="1">
      <c r="A6" s="35" t="s">
        <v>198</v>
      </c>
      <c r="B6" s="35"/>
      <c r="C6" s="35"/>
      <c r="D6" s="35"/>
      <c r="E6" s="35"/>
      <c r="F6" s="35"/>
      <c r="G6" s="36" t="s">
        <v>199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6"/>
      <c r="AB6" s="37" t="s">
        <v>3</v>
      </c>
      <c r="AC6" s="37"/>
      <c r="AD6" s="37"/>
      <c r="AE6" s="37"/>
      <c r="AF6" s="37"/>
      <c r="AG6" s="37"/>
      <c r="AI6" s="34" t="s">
        <v>202</v>
      </c>
      <c r="AJ6" s="34"/>
      <c r="AK6" s="34"/>
      <c r="AL6" s="34"/>
      <c r="AM6" s="34"/>
      <c r="AN6" s="34"/>
      <c r="AO6" s="34"/>
    </row>
    <row r="7" spans="1:41" ht="12.75" customHeight="1">
      <c r="A7" s="35" t="s">
        <v>4</v>
      </c>
      <c r="B7" s="35"/>
      <c r="C7" s="35"/>
      <c r="D7" s="35"/>
      <c r="E7" s="36" t="s">
        <v>205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"/>
      <c r="AB7" s="37" t="s">
        <v>5</v>
      </c>
      <c r="AC7" s="37"/>
      <c r="AD7" s="37"/>
      <c r="AE7" s="37"/>
      <c r="AF7" s="37"/>
      <c r="AG7" s="37"/>
      <c r="AI7" s="31" t="s">
        <v>203</v>
      </c>
      <c r="AJ7" s="32"/>
      <c r="AK7" s="32"/>
      <c r="AL7" s="32"/>
      <c r="AM7" s="32"/>
      <c r="AN7" s="32"/>
      <c r="AO7" s="33"/>
    </row>
    <row r="8" spans="1:41" ht="27" customHeight="1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38" t="s">
        <v>206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/>
      <c r="AB8" s="39" t="s">
        <v>6</v>
      </c>
      <c r="AC8" s="39"/>
      <c r="AD8" s="39"/>
      <c r="AE8" s="39"/>
      <c r="AF8" s="39"/>
      <c r="AG8" s="39"/>
      <c r="AI8" s="31"/>
      <c r="AJ8" s="32"/>
      <c r="AK8" s="32"/>
      <c r="AL8" s="32"/>
      <c r="AM8" s="32"/>
      <c r="AN8" s="32"/>
      <c r="AO8" s="33"/>
    </row>
    <row r="9" spans="1:41" ht="15.7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8" t="s">
        <v>200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"/>
      <c r="AB9" s="37" t="s">
        <v>8</v>
      </c>
      <c r="AC9" s="37"/>
      <c r="AD9" s="37"/>
      <c r="AE9" s="37"/>
      <c r="AF9" s="37"/>
      <c r="AG9" s="37"/>
      <c r="AI9" s="31" t="s">
        <v>204</v>
      </c>
      <c r="AJ9" s="32"/>
      <c r="AK9" s="32"/>
      <c r="AL9" s="32"/>
      <c r="AM9" s="32"/>
      <c r="AN9" s="32"/>
      <c r="AO9" s="33"/>
    </row>
    <row r="10" spans="1:32" ht="17.25" customHeight="1">
      <c r="A10" s="35" t="s">
        <v>136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8" t="s">
        <v>210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6"/>
      <c r="AC10" s="7"/>
      <c r="AD10" s="7"/>
      <c r="AE10" s="7"/>
      <c r="AF10" s="7"/>
    </row>
    <row r="11" spans="1:32" ht="13.5" customHeight="1">
      <c r="A11" s="35" t="s">
        <v>135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8"/>
      <c r="AD11" s="8"/>
      <c r="AE11" s="4"/>
      <c r="AF11" s="4"/>
    </row>
    <row r="12" spans="1:32" ht="13.5" customHeight="1">
      <c r="A12" s="37" t="s">
        <v>58</v>
      </c>
      <c r="B12" s="37"/>
      <c r="C12" s="37"/>
      <c r="D12" s="37"/>
      <c r="E12" s="37"/>
      <c r="F12" s="37"/>
      <c r="AD12" s="4"/>
      <c r="AE12" s="4"/>
      <c r="AF12" s="4"/>
    </row>
    <row r="13" spans="3:45" ht="21" customHeight="1">
      <c r="C13" s="8"/>
      <c r="D13" s="8"/>
      <c r="E13" s="8"/>
      <c r="F13" s="8"/>
      <c r="L13" s="5"/>
      <c r="AS13" s="25"/>
    </row>
    <row r="14" spans="9:41" ht="15" customHeight="1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47</v>
      </c>
      <c r="U14" s="40"/>
      <c r="V14" s="40"/>
      <c r="W14" s="40"/>
      <c r="X14" s="40"/>
      <c r="Y14" s="40"/>
      <c r="Z14" s="29" t="s">
        <v>46</v>
      </c>
      <c r="AA14" s="29"/>
      <c r="AB14" s="29"/>
      <c r="AC14" s="29"/>
      <c r="AD14" s="29"/>
      <c r="AE14" s="29"/>
      <c r="AF14" s="29"/>
      <c r="AG14" s="41"/>
      <c r="AH14" s="42">
        <v>1801006</v>
      </c>
      <c r="AI14" s="43"/>
      <c r="AJ14" s="43"/>
      <c r="AK14" s="43"/>
      <c r="AL14" s="43"/>
      <c r="AM14" s="43"/>
      <c r="AN14" s="43"/>
      <c r="AO14" s="44"/>
    </row>
    <row r="15" spans="9:19" ht="10.5" customHeight="1">
      <c r="I15" s="45" t="s">
        <v>208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7:12" ht="7.5" customHeight="1">
      <c r="G16" s="10"/>
      <c r="H16" s="10"/>
      <c r="L16" s="5"/>
    </row>
    <row r="17" spans="1:41" ht="27.75" customHeight="1">
      <c r="A17" s="46" t="s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99</v>
      </c>
      <c r="W17" s="43"/>
      <c r="X17" s="43"/>
      <c r="Y17" s="44"/>
      <c r="Z17" s="46" t="s">
        <v>12</v>
      </c>
      <c r="AA17" s="46"/>
      <c r="AB17" s="46"/>
      <c r="AC17" s="46"/>
      <c r="AD17" s="46"/>
      <c r="AE17" s="46"/>
      <c r="AF17" s="46"/>
      <c r="AG17" s="46"/>
      <c r="AH17" s="46" t="s">
        <v>45</v>
      </c>
      <c r="AI17" s="46"/>
      <c r="AJ17" s="46"/>
      <c r="AK17" s="46"/>
      <c r="AL17" s="46"/>
      <c r="AM17" s="46"/>
      <c r="AN17" s="46"/>
      <c r="AO17" s="46"/>
    </row>
    <row r="18" spans="1:41" ht="12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 t="s">
        <v>52</v>
      </c>
      <c r="W18" s="51"/>
      <c r="X18" s="51"/>
      <c r="Y18" s="51"/>
      <c r="Z18" s="34">
        <v>3</v>
      </c>
      <c r="AA18" s="34"/>
      <c r="AB18" s="34"/>
      <c r="AC18" s="34"/>
      <c r="AD18" s="34"/>
      <c r="AE18" s="34"/>
      <c r="AF18" s="34"/>
      <c r="AG18" s="34"/>
      <c r="AH18" s="34">
        <v>4</v>
      </c>
      <c r="AI18" s="34"/>
      <c r="AJ18" s="34"/>
      <c r="AK18" s="34"/>
      <c r="AL18" s="34"/>
      <c r="AM18" s="34"/>
      <c r="AN18" s="34"/>
      <c r="AO18" s="34"/>
    </row>
    <row r="19" spans="1:41" ht="16.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46"/>
      <c r="W19" s="46"/>
      <c r="X19" s="46"/>
      <c r="Y19" s="46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</row>
    <row r="20" spans="1:41" ht="12.75" customHeight="1">
      <c r="A20" s="56" t="s">
        <v>145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7"/>
      <c r="V20" s="47" t="s">
        <v>146</v>
      </c>
      <c r="W20" s="58"/>
      <c r="X20" s="58"/>
      <c r="Y20" s="59"/>
      <c r="Z20" s="60">
        <f>Z21-Z22</f>
        <v>25.5</v>
      </c>
      <c r="AA20" s="61"/>
      <c r="AB20" s="61"/>
      <c r="AC20" s="61"/>
      <c r="AD20" s="61"/>
      <c r="AE20" s="61"/>
      <c r="AF20" s="61"/>
      <c r="AG20" s="62"/>
      <c r="AH20" s="121">
        <v>16.7</v>
      </c>
      <c r="AI20" s="125"/>
      <c r="AJ20" s="125"/>
      <c r="AK20" s="125"/>
      <c r="AL20" s="125"/>
      <c r="AM20" s="125"/>
      <c r="AN20" s="125"/>
      <c r="AO20" s="126"/>
    </row>
    <row r="21" spans="1:41" ht="11.25" customHeight="1">
      <c r="A21" s="56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7"/>
      <c r="V21" s="47" t="s">
        <v>147</v>
      </c>
      <c r="W21" s="58"/>
      <c r="X21" s="58"/>
      <c r="Y21" s="59"/>
      <c r="Z21" s="60">
        <v>26.2</v>
      </c>
      <c r="AA21" s="61"/>
      <c r="AB21" s="61"/>
      <c r="AC21" s="61"/>
      <c r="AD21" s="61"/>
      <c r="AE21" s="61"/>
      <c r="AF21" s="61"/>
      <c r="AG21" s="62"/>
      <c r="AH21" s="60">
        <v>26.2</v>
      </c>
      <c r="AI21" s="61"/>
      <c r="AJ21" s="61"/>
      <c r="AK21" s="61"/>
      <c r="AL21" s="61"/>
      <c r="AM21" s="61"/>
      <c r="AN21" s="61"/>
      <c r="AO21" s="62"/>
    </row>
    <row r="22" spans="1:41" ht="12" customHeight="1">
      <c r="A22" s="56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7"/>
      <c r="V22" s="47" t="s">
        <v>148</v>
      </c>
      <c r="W22" s="58"/>
      <c r="X22" s="58"/>
      <c r="Y22" s="59"/>
      <c r="Z22" s="60">
        <v>0.7</v>
      </c>
      <c r="AA22" s="61"/>
      <c r="AB22" s="61"/>
      <c r="AC22" s="61"/>
      <c r="AD22" s="61"/>
      <c r="AE22" s="61"/>
      <c r="AF22" s="61"/>
      <c r="AG22" s="62"/>
      <c r="AH22" s="60">
        <v>9.5</v>
      </c>
      <c r="AI22" s="61"/>
      <c r="AJ22" s="61"/>
      <c r="AK22" s="61"/>
      <c r="AL22" s="61"/>
      <c r="AM22" s="61"/>
      <c r="AN22" s="61"/>
      <c r="AO22" s="62"/>
    </row>
    <row r="23" spans="1:41" ht="15" customHeight="1">
      <c r="A23" s="63" t="s">
        <v>57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6" t="s">
        <v>64</v>
      </c>
      <c r="W23" s="46"/>
      <c r="X23" s="46"/>
      <c r="Y23" s="46"/>
      <c r="Z23" s="60">
        <v>492.3</v>
      </c>
      <c r="AA23" s="61"/>
      <c r="AB23" s="61"/>
      <c r="AC23" s="61"/>
      <c r="AD23" s="61"/>
      <c r="AE23" s="61"/>
      <c r="AF23" s="61"/>
      <c r="AG23" s="62"/>
      <c r="AH23" s="60">
        <v>37.5</v>
      </c>
      <c r="AI23" s="127"/>
      <c r="AJ23" s="127"/>
      <c r="AK23" s="127"/>
      <c r="AL23" s="127"/>
      <c r="AM23" s="127"/>
      <c r="AN23" s="127"/>
      <c r="AO23" s="128"/>
    </row>
    <row r="24" spans="1:41" ht="1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6" t="s">
        <v>65</v>
      </c>
      <c r="W24" s="46"/>
      <c r="X24" s="46"/>
      <c r="Y24" s="46"/>
      <c r="Z24" s="60">
        <f>Z25-Z26</f>
        <v>10485.7</v>
      </c>
      <c r="AA24" s="61"/>
      <c r="AB24" s="61"/>
      <c r="AC24" s="61"/>
      <c r="AD24" s="61"/>
      <c r="AE24" s="61"/>
      <c r="AF24" s="61"/>
      <c r="AG24" s="62"/>
      <c r="AH24" s="121">
        <v>10211.6</v>
      </c>
      <c r="AI24" s="125"/>
      <c r="AJ24" s="125"/>
      <c r="AK24" s="125"/>
      <c r="AL24" s="125"/>
      <c r="AM24" s="125"/>
      <c r="AN24" s="125"/>
      <c r="AO24" s="126"/>
    </row>
    <row r="25" spans="1:41" ht="15" customHeight="1">
      <c r="A25" s="65" t="s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6" t="s">
        <v>66</v>
      </c>
      <c r="W25" s="46"/>
      <c r="X25" s="46"/>
      <c r="Y25" s="46"/>
      <c r="Z25" s="55">
        <v>22021.5</v>
      </c>
      <c r="AA25" s="55"/>
      <c r="AB25" s="55"/>
      <c r="AC25" s="55"/>
      <c r="AD25" s="55"/>
      <c r="AE25" s="55"/>
      <c r="AF25" s="55"/>
      <c r="AG25" s="55"/>
      <c r="AH25" s="55">
        <v>23069.3</v>
      </c>
      <c r="AI25" s="55"/>
      <c r="AJ25" s="55"/>
      <c r="AK25" s="55"/>
      <c r="AL25" s="55"/>
      <c r="AM25" s="55"/>
      <c r="AN25" s="55"/>
      <c r="AO25" s="55"/>
    </row>
    <row r="26" spans="1:41" ht="15" customHeight="1">
      <c r="A26" s="65" t="s">
        <v>140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6" t="s">
        <v>67</v>
      </c>
      <c r="W26" s="46"/>
      <c r="X26" s="46"/>
      <c r="Y26" s="46"/>
      <c r="Z26" s="60">
        <v>11535.8</v>
      </c>
      <c r="AA26" s="61"/>
      <c r="AB26" s="61"/>
      <c r="AC26" s="61"/>
      <c r="AD26" s="61"/>
      <c r="AE26" s="61"/>
      <c r="AF26" s="61"/>
      <c r="AG26" s="62"/>
      <c r="AH26" s="60">
        <v>12857.7</v>
      </c>
      <c r="AI26" s="61"/>
      <c r="AJ26" s="61"/>
      <c r="AK26" s="61"/>
      <c r="AL26" s="61"/>
      <c r="AM26" s="61"/>
      <c r="AN26" s="61"/>
      <c r="AO26" s="62"/>
    </row>
    <row r="27" spans="1:41" ht="15" customHeight="1">
      <c r="A27" s="63" t="s">
        <v>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6" t="s">
        <v>68</v>
      </c>
      <c r="W27" s="46"/>
      <c r="X27" s="46"/>
      <c r="Y27" s="46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5" customHeight="1">
      <c r="A28" s="63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6" t="s">
        <v>69</v>
      </c>
      <c r="W28" s="46"/>
      <c r="X28" s="46"/>
      <c r="Y28" s="46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15" customHeight="1">
      <c r="A29" s="63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46" t="s">
        <v>70</v>
      </c>
      <c r="W29" s="46"/>
      <c r="X29" s="46"/>
      <c r="Y29" s="46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7.25" customHeight="1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71</v>
      </c>
      <c r="W30" s="68"/>
      <c r="X30" s="68"/>
      <c r="Y30" s="69"/>
      <c r="Z30" s="60">
        <f>Z20+Z23+Z24</f>
        <v>11003.5</v>
      </c>
      <c r="AA30" s="61"/>
      <c r="AB30" s="61"/>
      <c r="AC30" s="61"/>
      <c r="AD30" s="61"/>
      <c r="AE30" s="61"/>
      <c r="AF30" s="61"/>
      <c r="AG30" s="62"/>
      <c r="AH30" s="60">
        <f>AH20+AH23+AH24</f>
        <v>10265.800000000001</v>
      </c>
      <c r="AI30" s="61"/>
      <c r="AJ30" s="61"/>
      <c r="AK30" s="61"/>
      <c r="AL30" s="61"/>
      <c r="AM30" s="61"/>
      <c r="AN30" s="61"/>
      <c r="AO30" s="62"/>
    </row>
    <row r="31" spans="1:41" ht="15.75" customHeight="1">
      <c r="A31" s="52" t="s">
        <v>20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46"/>
      <c r="W31" s="46"/>
      <c r="X31" s="46"/>
      <c r="Y31" s="46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5" customHeight="1">
      <c r="A32" s="70" t="s">
        <v>61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7" t="s">
        <v>72</v>
      </c>
      <c r="W32" s="58"/>
      <c r="X32" s="58"/>
      <c r="Y32" s="59"/>
      <c r="Z32" s="60">
        <f>2317.1-0.3</f>
        <v>2316.7999999999997</v>
      </c>
      <c r="AA32" s="61"/>
      <c r="AB32" s="61"/>
      <c r="AC32" s="61"/>
      <c r="AD32" s="61"/>
      <c r="AE32" s="61"/>
      <c r="AF32" s="61"/>
      <c r="AG32" s="62"/>
      <c r="AH32" s="60">
        <v>2274.3</v>
      </c>
      <c r="AI32" s="61"/>
      <c r="AJ32" s="61"/>
      <c r="AK32" s="61"/>
      <c r="AL32" s="61"/>
      <c r="AM32" s="61"/>
      <c r="AN32" s="61"/>
      <c r="AO32" s="62"/>
    </row>
    <row r="33" spans="1:41" ht="15" customHeight="1">
      <c r="A33" s="73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7" t="s">
        <v>73</v>
      </c>
      <c r="W33" s="58"/>
      <c r="X33" s="58"/>
      <c r="Y33" s="59"/>
      <c r="Z33" s="60"/>
      <c r="AA33" s="61"/>
      <c r="AB33" s="61"/>
      <c r="AC33" s="61"/>
      <c r="AD33" s="61"/>
      <c r="AE33" s="61"/>
      <c r="AF33" s="61"/>
      <c r="AG33" s="62"/>
      <c r="AH33" s="60"/>
      <c r="AI33" s="61"/>
      <c r="AJ33" s="61"/>
      <c r="AK33" s="61"/>
      <c r="AL33" s="61"/>
      <c r="AM33" s="61"/>
      <c r="AN33" s="61"/>
      <c r="AO33" s="62"/>
    </row>
    <row r="34" spans="1:41" ht="15" customHeight="1">
      <c r="A34" s="63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6" t="s">
        <v>74</v>
      </c>
      <c r="W34" s="46"/>
      <c r="X34" s="46"/>
      <c r="Y34" s="4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63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6" t="s">
        <v>75</v>
      </c>
      <c r="W35" s="46"/>
      <c r="X35" s="46"/>
      <c r="Y35" s="46"/>
      <c r="Z35" s="55">
        <v>0.4</v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1:41" ht="15" customHeight="1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7" t="s">
        <v>76</v>
      </c>
      <c r="W36" s="58"/>
      <c r="X36" s="58"/>
      <c r="Y36" s="59"/>
      <c r="Z36" s="60">
        <v>1.6</v>
      </c>
      <c r="AA36" s="61"/>
      <c r="AB36" s="61"/>
      <c r="AC36" s="61"/>
      <c r="AD36" s="61"/>
      <c r="AE36" s="61"/>
      <c r="AF36" s="61"/>
      <c r="AG36" s="62"/>
      <c r="AH36" s="60">
        <v>2.5</v>
      </c>
      <c r="AI36" s="61"/>
      <c r="AJ36" s="61"/>
      <c r="AK36" s="61"/>
      <c r="AL36" s="61"/>
      <c r="AM36" s="61"/>
      <c r="AN36" s="61"/>
      <c r="AO36" s="62"/>
    </row>
    <row r="37" spans="1:41" ht="15" customHeight="1">
      <c r="A37" s="73" t="s">
        <v>93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7" t="s">
        <v>77</v>
      </c>
      <c r="W37" s="58"/>
      <c r="X37" s="58"/>
      <c r="Y37" s="59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1"/>
      <c r="AL37" s="61"/>
      <c r="AM37" s="61"/>
      <c r="AN37" s="61"/>
      <c r="AO37" s="62"/>
    </row>
    <row r="38" spans="1:41" ht="15" customHeight="1">
      <c r="A38" s="63" t="s">
        <v>23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6" t="s">
        <v>78</v>
      </c>
      <c r="W38" s="46"/>
      <c r="X38" s="46"/>
      <c r="Y38" s="46"/>
      <c r="Z38" s="55">
        <v>71</v>
      </c>
      <c r="AA38" s="55"/>
      <c r="AB38" s="55"/>
      <c r="AC38" s="55"/>
      <c r="AD38" s="55"/>
      <c r="AE38" s="55"/>
      <c r="AF38" s="55"/>
      <c r="AG38" s="55"/>
      <c r="AH38" s="55">
        <v>14.1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63" t="s">
        <v>24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6" t="s">
        <v>79</v>
      </c>
      <c r="W39" s="46"/>
      <c r="X39" s="46"/>
      <c r="Y39" s="46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ht="15" customHeight="1">
      <c r="A40" s="63" t="s">
        <v>138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6" t="s">
        <v>80</v>
      </c>
      <c r="W40" s="46"/>
      <c r="X40" s="46"/>
      <c r="Y40" s="46"/>
      <c r="Z40" s="55">
        <v>1971.3</v>
      </c>
      <c r="AA40" s="55"/>
      <c r="AB40" s="55"/>
      <c r="AC40" s="55"/>
      <c r="AD40" s="55"/>
      <c r="AE40" s="55"/>
      <c r="AF40" s="55"/>
      <c r="AG40" s="55"/>
      <c r="AH40" s="55">
        <v>2099.6</v>
      </c>
      <c r="AI40" s="55"/>
      <c r="AJ40" s="55"/>
      <c r="AK40" s="55"/>
      <c r="AL40" s="55"/>
      <c r="AM40" s="55"/>
      <c r="AN40" s="55"/>
      <c r="AO40" s="55"/>
    </row>
    <row r="41" spans="1:41" ht="15" customHeight="1">
      <c r="A41" s="63" t="s">
        <v>63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6" t="s">
        <v>81</v>
      </c>
      <c r="W41" s="46"/>
      <c r="X41" s="46"/>
      <c r="Y41" s="46"/>
      <c r="Z41" s="55">
        <v>24.2</v>
      </c>
      <c r="AA41" s="55"/>
      <c r="AB41" s="55"/>
      <c r="AC41" s="55"/>
      <c r="AD41" s="55"/>
      <c r="AE41" s="55"/>
      <c r="AF41" s="55"/>
      <c r="AG41" s="55"/>
      <c r="AH41" s="55">
        <v>4.8</v>
      </c>
      <c r="AI41" s="55"/>
      <c r="AJ41" s="55"/>
      <c r="AK41" s="55"/>
      <c r="AL41" s="55"/>
      <c r="AM41" s="55"/>
      <c r="AN41" s="55"/>
      <c r="AO41" s="55"/>
    </row>
    <row r="42" spans="1:41" ht="15" customHeight="1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6" t="s">
        <v>82</v>
      </c>
      <c r="W42" s="46"/>
      <c r="X42" s="46"/>
      <c r="Y42" s="4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14.25" customHeight="1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83</v>
      </c>
      <c r="W43" s="76"/>
      <c r="X43" s="76"/>
      <c r="Y43" s="76"/>
      <c r="Z43" s="55">
        <f>SUM(Z32:Z42)</f>
        <v>4385.299999999999</v>
      </c>
      <c r="AA43" s="55"/>
      <c r="AB43" s="55"/>
      <c r="AC43" s="55"/>
      <c r="AD43" s="55"/>
      <c r="AE43" s="55"/>
      <c r="AF43" s="55"/>
      <c r="AG43" s="55"/>
      <c r="AH43" s="55">
        <f>SUM(AH32:AH42)</f>
        <v>4395.3</v>
      </c>
      <c r="AI43" s="55"/>
      <c r="AJ43" s="55"/>
      <c r="AK43" s="55"/>
      <c r="AL43" s="55"/>
      <c r="AM43" s="55"/>
      <c r="AN43" s="55"/>
      <c r="AO43" s="55"/>
    </row>
    <row r="44" spans="1:41" ht="28.5" customHeight="1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6" t="s">
        <v>84</v>
      </c>
      <c r="W44" s="76"/>
      <c r="X44" s="76"/>
      <c r="Y44" s="76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ht="22.5" customHeight="1">
      <c r="A45" s="78" t="s">
        <v>27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0"/>
      <c r="V45" s="76" t="s">
        <v>85</v>
      </c>
      <c r="W45" s="76"/>
      <c r="X45" s="76"/>
      <c r="Y45" s="76"/>
      <c r="Z45" s="55">
        <f>Z30+Z43</f>
        <v>15388.8</v>
      </c>
      <c r="AA45" s="55"/>
      <c r="AB45" s="55"/>
      <c r="AC45" s="55"/>
      <c r="AD45" s="55"/>
      <c r="AE45" s="55"/>
      <c r="AF45" s="55"/>
      <c r="AG45" s="55"/>
      <c r="AH45" s="55">
        <f>AH30+AH43</f>
        <v>14661.100000000002</v>
      </c>
      <c r="AI45" s="55"/>
      <c r="AJ45" s="55"/>
      <c r="AK45" s="55"/>
      <c r="AL45" s="55"/>
      <c r="AM45" s="55"/>
      <c r="AN45" s="55"/>
      <c r="AO45" s="5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3"/>
      <c r="AA46" s="23"/>
      <c r="AB46" s="23"/>
      <c r="AC46" s="23"/>
      <c r="AD46" s="23"/>
      <c r="AE46" s="23"/>
      <c r="AF46" s="23"/>
      <c r="AG46" s="23"/>
      <c r="AH46" s="22"/>
      <c r="AI46" s="22"/>
      <c r="AJ46" s="22"/>
      <c r="AK46" s="22"/>
      <c r="AL46" s="22"/>
      <c r="AM46" s="22"/>
      <c r="AN46" s="22"/>
      <c r="AO46" s="22"/>
    </row>
    <row r="47" spans="1:41" ht="27" customHeight="1">
      <c r="A47" s="46" t="s">
        <v>28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99</v>
      </c>
      <c r="W47" s="46"/>
      <c r="X47" s="46"/>
      <c r="Y47" s="46"/>
      <c r="Z47" s="81" t="s">
        <v>12</v>
      </c>
      <c r="AA47" s="81"/>
      <c r="AB47" s="81"/>
      <c r="AC47" s="81"/>
      <c r="AD47" s="81"/>
      <c r="AE47" s="81"/>
      <c r="AF47" s="81"/>
      <c r="AG47" s="81"/>
      <c r="AH47" s="81" t="s">
        <v>45</v>
      </c>
      <c r="AI47" s="81"/>
      <c r="AJ47" s="81"/>
      <c r="AK47" s="81"/>
      <c r="AL47" s="81"/>
      <c r="AM47" s="81"/>
      <c r="AN47" s="81"/>
      <c r="AO47" s="81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1">
        <v>2</v>
      </c>
      <c r="W48" s="51"/>
      <c r="X48" s="51"/>
      <c r="Y48" s="51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2" t="s">
        <v>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1"/>
      <c r="W49" s="51"/>
      <c r="X49" s="51"/>
      <c r="Y49" s="51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3.5" customHeight="1">
      <c r="A50" s="63" t="s">
        <v>86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51" t="s">
        <v>100</v>
      </c>
      <c r="W50" s="51"/>
      <c r="X50" s="51"/>
      <c r="Y50" s="51"/>
      <c r="Z50" s="64">
        <v>1</v>
      </c>
      <c r="AA50" s="64"/>
      <c r="AB50" s="64"/>
      <c r="AC50" s="64"/>
      <c r="AD50" s="64"/>
      <c r="AE50" s="64"/>
      <c r="AF50" s="64"/>
      <c r="AG50" s="64"/>
      <c r="AH50" s="64">
        <v>1</v>
      </c>
      <c r="AI50" s="64"/>
      <c r="AJ50" s="64"/>
      <c r="AK50" s="64"/>
      <c r="AL50" s="64"/>
      <c r="AM50" s="64"/>
      <c r="AN50" s="64"/>
      <c r="AO50" s="64"/>
    </row>
    <row r="51" spans="1:41" ht="13.5" customHeight="1">
      <c r="A51" s="63" t="s">
        <v>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51" t="s">
        <v>101</v>
      </c>
      <c r="W51" s="51"/>
      <c r="X51" s="51"/>
      <c r="Y51" s="51"/>
      <c r="Z51" s="64">
        <v>8768.9</v>
      </c>
      <c r="AA51" s="64"/>
      <c r="AB51" s="64"/>
      <c r="AC51" s="64"/>
      <c r="AD51" s="64"/>
      <c r="AE51" s="64"/>
      <c r="AF51" s="64"/>
      <c r="AG51" s="64"/>
      <c r="AH51" s="64">
        <v>7822.4</v>
      </c>
      <c r="AI51" s="64"/>
      <c r="AJ51" s="64"/>
      <c r="AK51" s="64"/>
      <c r="AL51" s="64"/>
      <c r="AM51" s="64"/>
      <c r="AN51" s="64"/>
      <c r="AO51" s="64"/>
    </row>
    <row r="52" spans="1:41" ht="13.5" customHeight="1">
      <c r="A52" s="63" t="s">
        <v>31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51" t="s">
        <v>102</v>
      </c>
      <c r="W52" s="51"/>
      <c r="X52" s="51"/>
      <c r="Y52" s="51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2" ht="13.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51" t="s">
        <v>103</v>
      </c>
      <c r="W53" s="51"/>
      <c r="X53" s="51"/>
      <c r="Y53" s="51"/>
      <c r="Z53" s="64">
        <v>2165</v>
      </c>
      <c r="AA53" s="64"/>
      <c r="AB53" s="64"/>
      <c r="AC53" s="64"/>
      <c r="AD53" s="64"/>
      <c r="AE53" s="64"/>
      <c r="AF53" s="64"/>
      <c r="AG53" s="64"/>
      <c r="AH53" s="64">
        <v>2749.2</v>
      </c>
      <c r="AI53" s="64"/>
      <c r="AJ53" s="64"/>
      <c r="AK53" s="64"/>
      <c r="AL53" s="64"/>
      <c r="AM53" s="64"/>
      <c r="AN53" s="64"/>
      <c r="AO53" s="64"/>
      <c r="AP53" s="24">
        <f>AH53-Z53</f>
        <v>584.1999999999998</v>
      </c>
    </row>
    <row r="54" spans="1:41" ht="13.5" customHeight="1">
      <c r="A54" s="63" t="s">
        <v>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51" t="s">
        <v>104</v>
      </c>
      <c r="W54" s="51"/>
      <c r="X54" s="51"/>
      <c r="Y54" s="51"/>
      <c r="Z54" s="82">
        <v>-1</v>
      </c>
      <c r="AA54" s="83"/>
      <c r="AB54" s="83"/>
      <c r="AC54" s="83"/>
      <c r="AD54" s="83"/>
      <c r="AE54" s="83"/>
      <c r="AF54" s="83"/>
      <c r="AG54" s="84"/>
      <c r="AH54" s="82">
        <v>-1</v>
      </c>
      <c r="AI54" s="83"/>
      <c r="AJ54" s="83"/>
      <c r="AK54" s="83"/>
      <c r="AL54" s="83"/>
      <c r="AM54" s="83"/>
      <c r="AN54" s="83"/>
      <c r="AO54" s="84"/>
    </row>
    <row r="55" spans="1:41" ht="19.5" customHeight="1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7" t="s">
        <v>105</v>
      </c>
      <c r="W55" s="77"/>
      <c r="X55" s="77"/>
      <c r="Y55" s="77"/>
      <c r="Z55" s="64">
        <f>SUM(Z50:Z54)</f>
        <v>10933.9</v>
      </c>
      <c r="AA55" s="64"/>
      <c r="AB55" s="64"/>
      <c r="AC55" s="64"/>
      <c r="AD55" s="64"/>
      <c r="AE55" s="64"/>
      <c r="AF55" s="64"/>
      <c r="AG55" s="64"/>
      <c r="AH55" s="64">
        <f>SUM(AH50:AH54)</f>
        <v>10571.599999999999</v>
      </c>
      <c r="AI55" s="64"/>
      <c r="AJ55" s="64"/>
      <c r="AK55" s="64"/>
      <c r="AL55" s="64"/>
      <c r="AM55" s="64"/>
      <c r="AN55" s="64"/>
      <c r="AO55" s="64"/>
    </row>
    <row r="56" spans="1:41" ht="27" customHeight="1">
      <c r="A56" s="67" t="s">
        <v>87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77" t="s">
        <v>106</v>
      </c>
      <c r="W56" s="77"/>
      <c r="X56" s="77"/>
      <c r="Y56" s="77"/>
      <c r="Z56" s="64">
        <v>2192.6</v>
      </c>
      <c r="AA56" s="64"/>
      <c r="AB56" s="64"/>
      <c r="AC56" s="64"/>
      <c r="AD56" s="64"/>
      <c r="AE56" s="64"/>
      <c r="AF56" s="64"/>
      <c r="AG56" s="64"/>
      <c r="AH56" s="64">
        <v>1600.4</v>
      </c>
      <c r="AI56" s="64"/>
      <c r="AJ56" s="64"/>
      <c r="AK56" s="64"/>
      <c r="AL56" s="64"/>
      <c r="AM56" s="64"/>
      <c r="AN56" s="64"/>
      <c r="AO56" s="64"/>
    </row>
    <row r="57" spans="1:41" ht="18" customHeight="1">
      <c r="A57" s="52" t="s">
        <v>88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77"/>
      <c r="W57" s="77"/>
      <c r="X57" s="77"/>
      <c r="Y57" s="77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3.5" customHeight="1">
      <c r="A58" s="63" t="s">
        <v>34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48" t="s">
        <v>107</v>
      </c>
      <c r="W58" s="49"/>
      <c r="X58" s="49"/>
      <c r="Y58" s="5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3.5" customHeight="1">
      <c r="A59" s="85" t="s">
        <v>89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94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7" t="s">
        <v>108</v>
      </c>
      <c r="W60" s="98"/>
      <c r="X60" s="98"/>
      <c r="Y60" s="99"/>
      <c r="Z60" s="100"/>
      <c r="AA60" s="101"/>
      <c r="AB60" s="101"/>
      <c r="AC60" s="101"/>
      <c r="AD60" s="101"/>
      <c r="AE60" s="101"/>
      <c r="AF60" s="101"/>
      <c r="AG60" s="102"/>
      <c r="AH60" s="100"/>
      <c r="AI60" s="101"/>
      <c r="AJ60" s="101"/>
      <c r="AK60" s="101"/>
      <c r="AL60" s="101"/>
      <c r="AM60" s="101"/>
      <c r="AN60" s="101"/>
      <c r="AO60" s="102"/>
    </row>
    <row r="61" spans="1:41" ht="13.5" customHeight="1">
      <c r="A61" s="65" t="s">
        <v>91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8" t="s">
        <v>109</v>
      </c>
      <c r="W61" s="49"/>
      <c r="X61" s="49"/>
      <c r="Y61" s="50"/>
      <c r="Z61" s="82">
        <v>0.6</v>
      </c>
      <c r="AA61" s="83"/>
      <c r="AB61" s="83"/>
      <c r="AC61" s="83"/>
      <c r="AD61" s="83"/>
      <c r="AE61" s="83"/>
      <c r="AF61" s="83"/>
      <c r="AG61" s="84"/>
      <c r="AH61" s="82">
        <v>13</v>
      </c>
      <c r="AI61" s="83"/>
      <c r="AJ61" s="83"/>
      <c r="AK61" s="83"/>
      <c r="AL61" s="83"/>
      <c r="AM61" s="83"/>
      <c r="AN61" s="83"/>
      <c r="AO61" s="84"/>
    </row>
    <row r="62" spans="1:41" ht="13.5" customHeight="1">
      <c r="A62" s="65" t="s">
        <v>92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8" t="s">
        <v>110</v>
      </c>
      <c r="W62" s="49"/>
      <c r="X62" s="49"/>
      <c r="Y62" s="50"/>
      <c r="Z62" s="82">
        <v>58.5</v>
      </c>
      <c r="AA62" s="83"/>
      <c r="AB62" s="83"/>
      <c r="AC62" s="83"/>
      <c r="AD62" s="83"/>
      <c r="AE62" s="83"/>
      <c r="AF62" s="83"/>
      <c r="AG62" s="84"/>
      <c r="AH62" s="82">
        <v>139.3</v>
      </c>
      <c r="AI62" s="83"/>
      <c r="AJ62" s="83"/>
      <c r="AK62" s="83"/>
      <c r="AL62" s="83"/>
      <c r="AM62" s="83"/>
      <c r="AN62" s="83"/>
      <c r="AO62" s="84"/>
    </row>
    <row r="63" spans="1:41" ht="13.5" customHeight="1">
      <c r="A63" s="103" t="s">
        <v>142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48" t="s">
        <v>111</v>
      </c>
      <c r="W63" s="49"/>
      <c r="X63" s="49"/>
      <c r="Y63" s="50"/>
      <c r="Z63" s="82"/>
      <c r="AA63" s="83"/>
      <c r="AB63" s="83"/>
      <c r="AC63" s="83"/>
      <c r="AD63" s="83"/>
      <c r="AE63" s="83"/>
      <c r="AF63" s="83"/>
      <c r="AG63" s="84"/>
      <c r="AH63" s="82"/>
      <c r="AI63" s="83"/>
      <c r="AJ63" s="83"/>
      <c r="AK63" s="83"/>
      <c r="AL63" s="83"/>
      <c r="AM63" s="83"/>
      <c r="AN63" s="83"/>
      <c r="AO63" s="84"/>
    </row>
    <row r="64" spans="1:41" ht="13.5" customHeight="1">
      <c r="A64" s="65" t="s">
        <v>94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8" t="s">
        <v>112</v>
      </c>
      <c r="W64" s="49"/>
      <c r="X64" s="49"/>
      <c r="Y64" s="50"/>
      <c r="Z64" s="82">
        <v>163.3</v>
      </c>
      <c r="AA64" s="83"/>
      <c r="AB64" s="83"/>
      <c r="AC64" s="83"/>
      <c r="AD64" s="83"/>
      <c r="AE64" s="83"/>
      <c r="AF64" s="83"/>
      <c r="AG64" s="84"/>
      <c r="AH64" s="122">
        <v>58.7</v>
      </c>
      <c r="AI64" s="123"/>
      <c r="AJ64" s="123"/>
      <c r="AK64" s="123"/>
      <c r="AL64" s="123"/>
      <c r="AM64" s="123"/>
      <c r="AN64" s="123"/>
      <c r="AO64" s="124"/>
    </row>
    <row r="65" spans="1:41" ht="13.5" customHeight="1">
      <c r="A65" s="73" t="s">
        <v>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8" t="s">
        <v>113</v>
      </c>
      <c r="W65" s="49"/>
      <c r="X65" s="49"/>
      <c r="Y65" s="50"/>
      <c r="Z65" s="82">
        <v>733.3</v>
      </c>
      <c r="AA65" s="83"/>
      <c r="AB65" s="83"/>
      <c r="AC65" s="83"/>
      <c r="AD65" s="83"/>
      <c r="AE65" s="83"/>
      <c r="AF65" s="83"/>
      <c r="AG65" s="84"/>
      <c r="AH65" s="122">
        <v>508.3</v>
      </c>
      <c r="AI65" s="123"/>
      <c r="AJ65" s="123"/>
      <c r="AK65" s="123"/>
      <c r="AL65" s="123"/>
      <c r="AM65" s="123"/>
      <c r="AN65" s="123"/>
      <c r="AO65" s="124"/>
    </row>
    <row r="66" spans="1:41" ht="13.5" customHeight="1">
      <c r="A66" s="70" t="s">
        <v>96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8" t="s">
        <v>114</v>
      </c>
      <c r="W66" s="49"/>
      <c r="X66" s="49"/>
      <c r="Y66" s="50"/>
      <c r="Z66" s="82">
        <v>1294.7</v>
      </c>
      <c r="AA66" s="83"/>
      <c r="AB66" s="83"/>
      <c r="AC66" s="83"/>
      <c r="AD66" s="83"/>
      <c r="AE66" s="83"/>
      <c r="AF66" s="83"/>
      <c r="AG66" s="84"/>
      <c r="AH66" s="82">
        <v>1756.8</v>
      </c>
      <c r="AI66" s="83"/>
      <c r="AJ66" s="83"/>
      <c r="AK66" s="83"/>
      <c r="AL66" s="83"/>
      <c r="AM66" s="83"/>
      <c r="AN66" s="83"/>
      <c r="AO66" s="84"/>
    </row>
    <row r="67" spans="1:41" ht="13.5" customHeight="1">
      <c r="A67" s="63" t="s">
        <v>97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8" t="s">
        <v>115</v>
      </c>
      <c r="W67" s="49"/>
      <c r="X67" s="49"/>
      <c r="Y67" s="50"/>
      <c r="Z67" s="82">
        <v>11.9</v>
      </c>
      <c r="AA67" s="83"/>
      <c r="AB67" s="83"/>
      <c r="AC67" s="83"/>
      <c r="AD67" s="83"/>
      <c r="AE67" s="83"/>
      <c r="AF67" s="83"/>
      <c r="AG67" s="84"/>
      <c r="AH67" s="82">
        <v>13</v>
      </c>
      <c r="AI67" s="83"/>
      <c r="AJ67" s="83"/>
      <c r="AK67" s="83"/>
      <c r="AL67" s="83"/>
      <c r="AM67" s="83"/>
      <c r="AN67" s="83"/>
      <c r="AO67" s="84"/>
    </row>
    <row r="68" spans="1:41" ht="17.25" customHeight="1">
      <c r="A68" s="66" t="s">
        <v>143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8" t="s">
        <v>116</v>
      </c>
      <c r="W68" s="49"/>
      <c r="X68" s="49"/>
      <c r="Y68" s="50"/>
      <c r="Z68" s="64">
        <f>SUM(Z61:Z67)</f>
        <v>2262.3</v>
      </c>
      <c r="AA68" s="64"/>
      <c r="AB68" s="64"/>
      <c r="AC68" s="64"/>
      <c r="AD68" s="64"/>
      <c r="AE68" s="64"/>
      <c r="AF68" s="64"/>
      <c r="AG68" s="64"/>
      <c r="AH68" s="64">
        <f>SUM(AH61:AH67)</f>
        <v>2489.1</v>
      </c>
      <c r="AI68" s="64"/>
      <c r="AJ68" s="64"/>
      <c r="AK68" s="64"/>
      <c r="AL68" s="64"/>
      <c r="AM68" s="64"/>
      <c r="AN68" s="64"/>
      <c r="AO68" s="64"/>
    </row>
    <row r="69" spans="1:41" ht="26.25" customHeight="1">
      <c r="A69" s="67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77" t="s">
        <v>117</v>
      </c>
      <c r="W69" s="77"/>
      <c r="X69" s="77"/>
      <c r="Y69" s="77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ht="17.25" customHeight="1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77" t="s">
        <v>118</v>
      </c>
      <c r="W70" s="77"/>
      <c r="X70" s="77"/>
      <c r="Y70" s="77"/>
      <c r="Z70" s="64">
        <f>Z68+Z56+Z55</f>
        <v>15388.8</v>
      </c>
      <c r="AA70" s="64"/>
      <c r="AB70" s="64"/>
      <c r="AC70" s="64"/>
      <c r="AD70" s="64"/>
      <c r="AE70" s="64"/>
      <c r="AF70" s="64"/>
      <c r="AG70" s="64"/>
      <c r="AH70" s="64">
        <f>AH68+AH56+AH55</f>
        <v>14661.099999999999</v>
      </c>
      <c r="AI70" s="64"/>
      <c r="AJ70" s="64"/>
      <c r="AK70" s="64"/>
      <c r="AL70" s="64"/>
      <c r="AM70" s="64"/>
      <c r="AN70" s="64"/>
      <c r="AO70" s="64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4" t="s">
        <v>35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</row>
    <row r="73" spans="1:41" ht="12.75" customHeight="1">
      <c r="A73" s="104" t="s">
        <v>209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5" t="s">
        <v>56</v>
      </c>
      <c r="AA74" s="105"/>
      <c r="AB74" s="105"/>
      <c r="AC74" s="105"/>
      <c r="AD74" s="105"/>
      <c r="AE74" s="105"/>
      <c r="AF74" s="105"/>
      <c r="AG74" s="105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9" t="s">
        <v>10</v>
      </c>
      <c r="AA75" s="29"/>
      <c r="AB75" s="29"/>
      <c r="AC75" s="29"/>
      <c r="AD75" s="29"/>
      <c r="AE75" s="29"/>
      <c r="AF75" s="29"/>
      <c r="AG75" s="29"/>
      <c r="AH75" s="31">
        <v>1801007</v>
      </c>
      <c r="AI75" s="32"/>
      <c r="AJ75" s="32"/>
      <c r="AK75" s="32"/>
      <c r="AL75" s="32"/>
      <c r="AM75" s="32"/>
      <c r="AN75" s="32"/>
      <c r="AO75" s="33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6" t="s">
        <v>36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06" t="s">
        <v>99</v>
      </c>
      <c r="W77" s="106"/>
      <c r="X77" s="106"/>
      <c r="Y77" s="106"/>
      <c r="Z77" s="42" t="s">
        <v>53</v>
      </c>
      <c r="AA77" s="43"/>
      <c r="AB77" s="43"/>
      <c r="AC77" s="43"/>
      <c r="AD77" s="43"/>
      <c r="AE77" s="43"/>
      <c r="AF77" s="43"/>
      <c r="AG77" s="44"/>
      <c r="AH77" s="47" t="s">
        <v>120</v>
      </c>
      <c r="AI77" s="58"/>
      <c r="AJ77" s="58"/>
      <c r="AK77" s="58"/>
      <c r="AL77" s="58"/>
      <c r="AM77" s="58"/>
      <c r="AN77" s="58"/>
      <c r="AO77" s="59"/>
    </row>
    <row r="78" spans="1:41" ht="14.25" customHeight="1">
      <c r="A78" s="48">
        <v>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107" t="s">
        <v>52</v>
      </c>
      <c r="W78" s="107"/>
      <c r="X78" s="107"/>
      <c r="Y78" s="107"/>
      <c r="Z78" s="55">
        <v>3</v>
      </c>
      <c r="AA78" s="55"/>
      <c r="AB78" s="55"/>
      <c r="AC78" s="55"/>
      <c r="AD78" s="55"/>
      <c r="AE78" s="55"/>
      <c r="AF78" s="55"/>
      <c r="AG78" s="55"/>
      <c r="AH78" s="55">
        <v>4</v>
      </c>
      <c r="AI78" s="55"/>
      <c r="AJ78" s="55"/>
      <c r="AK78" s="55"/>
      <c r="AL78" s="55"/>
      <c r="AM78" s="55"/>
      <c r="AN78" s="55"/>
      <c r="AO78" s="55"/>
    </row>
    <row r="79" spans="1:41" ht="27" customHeight="1">
      <c r="A79" s="81" t="s">
        <v>141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107" t="s">
        <v>124</v>
      </c>
      <c r="W79" s="107"/>
      <c r="X79" s="107"/>
      <c r="Y79" s="107"/>
      <c r="Z79" s="55">
        <v>26460.7</v>
      </c>
      <c r="AA79" s="55"/>
      <c r="AB79" s="55"/>
      <c r="AC79" s="55"/>
      <c r="AD79" s="55"/>
      <c r="AE79" s="55"/>
      <c r="AF79" s="55"/>
      <c r="AG79" s="55"/>
      <c r="AH79" s="55">
        <v>21250</v>
      </c>
      <c r="AI79" s="55"/>
      <c r="AJ79" s="55"/>
      <c r="AK79" s="55"/>
      <c r="AL79" s="55"/>
      <c r="AM79" s="55"/>
      <c r="AN79" s="55"/>
      <c r="AO79" s="55"/>
    </row>
    <row r="80" spans="1:41" ht="14.25" customHeight="1">
      <c r="A80" s="81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107" t="s">
        <v>125</v>
      </c>
      <c r="W80" s="107"/>
      <c r="X80" s="107"/>
      <c r="Y80" s="107"/>
      <c r="Z80" s="60">
        <v>4687.4</v>
      </c>
      <c r="AA80" s="61"/>
      <c r="AB80" s="61"/>
      <c r="AC80" s="61"/>
      <c r="AD80" s="61"/>
      <c r="AE80" s="61"/>
      <c r="AF80" s="61"/>
      <c r="AG80" s="62"/>
      <c r="AH80" s="60">
        <v>7815.1</v>
      </c>
      <c r="AI80" s="61"/>
      <c r="AJ80" s="61"/>
      <c r="AK80" s="61"/>
      <c r="AL80" s="61"/>
      <c r="AM80" s="61"/>
      <c r="AN80" s="61"/>
      <c r="AO80" s="62"/>
    </row>
    <row r="81" spans="1:41" ht="14.25" customHeight="1">
      <c r="A81" s="81" t="s">
        <v>38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107" t="s">
        <v>126</v>
      </c>
      <c r="W81" s="107"/>
      <c r="X81" s="107"/>
      <c r="Y81" s="107"/>
      <c r="Z81" s="109">
        <v>1200.6</v>
      </c>
      <c r="AA81" s="109"/>
      <c r="AB81" s="109"/>
      <c r="AC81" s="109"/>
      <c r="AD81" s="109"/>
      <c r="AE81" s="109"/>
      <c r="AF81" s="109"/>
      <c r="AG81" s="109"/>
      <c r="AH81" s="55">
        <v>1160</v>
      </c>
      <c r="AI81" s="55"/>
      <c r="AJ81" s="55"/>
      <c r="AK81" s="55"/>
      <c r="AL81" s="55"/>
      <c r="AM81" s="55"/>
      <c r="AN81" s="55"/>
      <c r="AO81" s="55"/>
    </row>
    <row r="82" spans="1:41" ht="16.5" customHeight="1">
      <c r="A82" s="70" t="s">
        <v>121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08" t="s">
        <v>127</v>
      </c>
      <c r="W82" s="108"/>
      <c r="X82" s="108"/>
      <c r="Y82" s="108"/>
      <c r="Z82" s="109">
        <v>32348.7</v>
      </c>
      <c r="AA82" s="109"/>
      <c r="AB82" s="109"/>
      <c r="AC82" s="109"/>
      <c r="AD82" s="109"/>
      <c r="AE82" s="109"/>
      <c r="AF82" s="109"/>
      <c r="AG82" s="109"/>
      <c r="AH82" s="55">
        <f>SUM(AH79:AH81)</f>
        <v>30225.1</v>
      </c>
      <c r="AI82" s="55"/>
      <c r="AJ82" s="55"/>
      <c r="AK82" s="55"/>
      <c r="AL82" s="55"/>
      <c r="AM82" s="55"/>
      <c r="AN82" s="55"/>
      <c r="AO82" s="55"/>
    </row>
    <row r="83" spans="1:41" ht="14.25" customHeight="1">
      <c r="A83" s="81" t="s">
        <v>39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107" t="s">
        <v>128</v>
      </c>
      <c r="W83" s="107"/>
      <c r="X83" s="107"/>
      <c r="Y83" s="107"/>
      <c r="Z83" s="60">
        <v>26885.2</v>
      </c>
      <c r="AA83" s="61"/>
      <c r="AB83" s="61"/>
      <c r="AC83" s="61"/>
      <c r="AD83" s="61"/>
      <c r="AE83" s="61"/>
      <c r="AF83" s="61"/>
      <c r="AG83" s="62"/>
      <c r="AH83" s="60">
        <v>16377.6</v>
      </c>
      <c r="AI83" s="61"/>
      <c r="AJ83" s="61"/>
      <c r="AK83" s="61"/>
      <c r="AL83" s="61"/>
      <c r="AM83" s="61"/>
      <c r="AN83" s="61"/>
      <c r="AO83" s="62"/>
    </row>
    <row r="84" spans="1:41" ht="14.25" customHeight="1">
      <c r="A84" s="81" t="s">
        <v>40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107" t="s">
        <v>129</v>
      </c>
      <c r="W84" s="107"/>
      <c r="X84" s="107"/>
      <c r="Y84" s="107"/>
      <c r="Z84" s="60">
        <v>4879.3</v>
      </c>
      <c r="AA84" s="61"/>
      <c r="AB84" s="61"/>
      <c r="AC84" s="61"/>
      <c r="AD84" s="61"/>
      <c r="AE84" s="61"/>
      <c r="AF84" s="61"/>
      <c r="AG84" s="62"/>
      <c r="AH84" s="60">
        <v>12783.5</v>
      </c>
      <c r="AI84" s="61"/>
      <c r="AJ84" s="61"/>
      <c r="AK84" s="61"/>
      <c r="AL84" s="61"/>
      <c r="AM84" s="61"/>
      <c r="AN84" s="61"/>
      <c r="AO84" s="62"/>
    </row>
    <row r="85" spans="1:41" ht="14.25" customHeight="1">
      <c r="A85" s="81" t="s">
        <v>41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107" t="s">
        <v>130</v>
      </c>
      <c r="W85" s="107"/>
      <c r="X85" s="107"/>
      <c r="Y85" s="107"/>
      <c r="Z85" s="60"/>
      <c r="AA85" s="61"/>
      <c r="AB85" s="61"/>
      <c r="AC85" s="61"/>
      <c r="AD85" s="61"/>
      <c r="AE85" s="61"/>
      <c r="AF85" s="61"/>
      <c r="AG85" s="62"/>
      <c r="AH85" s="60"/>
      <c r="AI85" s="61"/>
      <c r="AJ85" s="61"/>
      <c r="AK85" s="61"/>
      <c r="AL85" s="61"/>
      <c r="AM85" s="61"/>
      <c r="AN85" s="61"/>
      <c r="AO85" s="62"/>
    </row>
    <row r="86" spans="1:41" ht="16.5" customHeight="1">
      <c r="A86" s="70" t="s">
        <v>122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08" t="s">
        <v>131</v>
      </c>
      <c r="W86" s="108"/>
      <c r="X86" s="108"/>
      <c r="Y86" s="108"/>
      <c r="Z86" s="60">
        <f>SUM(Z83:Z85)</f>
        <v>31764.5</v>
      </c>
      <c r="AA86" s="61"/>
      <c r="AB86" s="61"/>
      <c r="AC86" s="61"/>
      <c r="AD86" s="61"/>
      <c r="AE86" s="61"/>
      <c r="AF86" s="61"/>
      <c r="AG86" s="62"/>
      <c r="AH86" s="60">
        <f>SUM(AH83:AH85)</f>
        <v>29161.1</v>
      </c>
      <c r="AI86" s="61"/>
      <c r="AJ86" s="61"/>
      <c r="AK86" s="61"/>
      <c r="AL86" s="61"/>
      <c r="AM86" s="61"/>
      <c r="AN86" s="61"/>
      <c r="AO86" s="62"/>
    </row>
    <row r="87" spans="1:41" ht="14.25" customHeight="1">
      <c r="A87" s="81" t="s">
        <v>150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07" t="s">
        <v>132</v>
      </c>
      <c r="W87" s="107"/>
      <c r="X87" s="107"/>
      <c r="Y87" s="107"/>
      <c r="Z87" s="109">
        <f>Z82-Z86</f>
        <v>584.2000000000007</v>
      </c>
      <c r="AA87" s="109"/>
      <c r="AB87" s="109"/>
      <c r="AC87" s="109"/>
      <c r="AD87" s="109"/>
      <c r="AE87" s="109"/>
      <c r="AF87" s="109"/>
      <c r="AG87" s="109"/>
      <c r="AH87" s="109">
        <f>AH82-AH86</f>
        <v>1064</v>
      </c>
      <c r="AI87" s="109"/>
      <c r="AJ87" s="109"/>
      <c r="AK87" s="109"/>
      <c r="AL87" s="109"/>
      <c r="AM87" s="109"/>
      <c r="AN87" s="109"/>
      <c r="AO87" s="109"/>
    </row>
    <row r="88" spans="1:41" ht="14.25" customHeight="1">
      <c r="A88" s="81" t="s">
        <v>42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07" t="s">
        <v>133</v>
      </c>
      <c r="W88" s="107"/>
      <c r="X88" s="107"/>
      <c r="Y88" s="107"/>
      <c r="Z88" s="60" t="s">
        <v>54</v>
      </c>
      <c r="AA88" s="61"/>
      <c r="AB88" s="61"/>
      <c r="AC88" s="61"/>
      <c r="AD88" s="61"/>
      <c r="AE88" s="61"/>
      <c r="AF88" s="61"/>
      <c r="AG88" s="62"/>
      <c r="AH88" s="60" t="s">
        <v>55</v>
      </c>
      <c r="AI88" s="61"/>
      <c r="AJ88" s="61"/>
      <c r="AK88" s="61"/>
      <c r="AL88" s="61"/>
      <c r="AM88" s="61"/>
      <c r="AN88" s="61"/>
      <c r="AO88" s="62"/>
    </row>
    <row r="89" spans="1:41" ht="16.5" customHeight="1">
      <c r="A89" s="111" t="s">
        <v>123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08" t="s">
        <v>134</v>
      </c>
      <c r="W89" s="108"/>
      <c r="X89" s="108"/>
      <c r="Y89" s="108"/>
      <c r="Z89" s="121">
        <f>Z87</f>
        <v>584.2000000000007</v>
      </c>
      <c r="AA89" s="61"/>
      <c r="AB89" s="61"/>
      <c r="AC89" s="61"/>
      <c r="AD89" s="61"/>
      <c r="AE89" s="61"/>
      <c r="AF89" s="61"/>
      <c r="AG89" s="62"/>
      <c r="AH89" s="121">
        <f>AH87</f>
        <v>1064</v>
      </c>
      <c r="AI89" s="61"/>
      <c r="AJ89" s="61"/>
      <c r="AK89" s="61"/>
      <c r="AL89" s="61"/>
      <c r="AM89" s="61"/>
      <c r="AN89" s="61"/>
      <c r="AO89" s="62"/>
    </row>
    <row r="90" ht="4.5" customHeight="1"/>
  </sheetData>
  <sheetProtection/>
  <mergeCells count="300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KOMPPLUS-03-19-5</dc:creator>
  <cp:keywords/>
  <dc:description/>
  <cp:lastModifiedBy>KOMPPLUS-03-19-5</cp:lastModifiedBy>
  <cp:lastPrinted>2022-10-25T10:20:53Z</cp:lastPrinted>
  <dcterms:created xsi:type="dcterms:W3CDTF">2011-02-21T14:38:33Z</dcterms:created>
  <dcterms:modified xsi:type="dcterms:W3CDTF">2023-03-03T13:38:06Z</dcterms:modified>
  <cp:category/>
  <cp:version/>
  <cp:contentType/>
  <cp:contentStatus/>
</cp:coreProperties>
</file>