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D:\Тарба\ППР 2023\"/>
    </mc:Choice>
  </mc:AlternateContent>
  <xr:revisionPtr revIDLastSave="0" documentId="13_ncr:1_{53A6D6CD-B5A1-47A8-A70B-AFC93C6149AC}" xr6:coauthVersionLast="45" xr6:coauthVersionMax="45" xr10:uidLastSave="{00000000-0000-0000-0000-000000000000}"/>
  <bookViews>
    <workbookView xWindow="-120" yWindow="-120" windowWidth="20640" windowHeight="11160" xr2:uid="{00000000-000D-0000-FFFF-FFFF00000000}"/>
  </bookViews>
  <sheets>
    <sheet name="Лист1" sheetId="1" r:id="rId1"/>
    <sheet name="Лист2" sheetId="2" r:id="rId2"/>
    <sheet name="Лист3" sheetId="3"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17" i="1" l="1"/>
  <c r="E217" i="1"/>
  <c r="G203" i="1"/>
  <c r="E203" i="1"/>
  <c r="G185" i="1"/>
  <c r="E185" i="1"/>
  <c r="G177" i="1"/>
  <c r="E177" i="1"/>
  <c r="G123" i="1"/>
  <c r="E123" i="1"/>
  <c r="G64" i="1"/>
  <c r="E64" i="1"/>
  <c r="G155" i="1" l="1"/>
  <c r="G69" i="1"/>
  <c r="E69" i="1"/>
  <c r="E158" i="1" l="1"/>
  <c r="E145" i="1"/>
  <c r="E155" i="1" s="1"/>
  <c r="G136" i="1"/>
  <c r="G140" i="1" s="1"/>
  <c r="G218" i="1" s="1"/>
  <c r="G219" i="1" s="1"/>
  <c r="E136" i="1"/>
  <c r="E140" i="1" s="1"/>
  <c r="E63" i="1" l="1"/>
  <c r="E218" i="1" l="1"/>
  <c r="E219" i="1" s="1"/>
  <c r="D217" i="1"/>
  <c r="F217" i="1"/>
  <c r="C217" i="1"/>
  <c r="D203" i="1"/>
  <c r="F203" i="1"/>
  <c r="C203" i="1"/>
  <c r="D185" i="1"/>
  <c r="F185" i="1"/>
  <c r="C185" i="1"/>
  <c r="D177" i="1"/>
  <c r="F177" i="1"/>
  <c r="D155" i="1"/>
  <c r="F155" i="1"/>
  <c r="C155" i="1"/>
  <c r="D140" i="1"/>
  <c r="F140" i="1"/>
  <c r="D123" i="1"/>
  <c r="F123" i="1"/>
  <c r="C123" i="1"/>
  <c r="D41" i="1"/>
  <c r="F41" i="1"/>
  <c r="C41" i="1"/>
  <c r="F57" i="1"/>
  <c r="F14" i="1"/>
  <c r="F64" i="1" s="1"/>
  <c r="D14" i="1"/>
  <c r="C14" i="1"/>
  <c r="C7" i="1"/>
  <c r="D7" i="1"/>
  <c r="D57" i="1"/>
  <c r="C143" i="1"/>
  <c r="D69" i="1"/>
  <c r="F69" i="1"/>
  <c r="D131" i="1"/>
  <c r="D143" i="1"/>
  <c r="F131" i="1"/>
  <c r="F143" i="1"/>
  <c r="C57" i="1"/>
  <c r="C140" i="1" l="1"/>
  <c r="C177" i="1"/>
  <c r="D64" i="1"/>
  <c r="F218" i="1"/>
  <c r="F219" i="1" s="1"/>
  <c r="C218" i="1" l="1"/>
  <c r="C219" i="1" s="1"/>
  <c r="D218" i="1"/>
  <c r="D219" i="1" s="1"/>
</calcChain>
</file>

<file path=xl/sharedStrings.xml><?xml version="1.0" encoding="utf-8"?>
<sst xmlns="http://schemas.openxmlformats.org/spreadsheetml/2006/main" count="567" uniqueCount="351">
  <si>
    <t xml:space="preserve">Створення рекреаційної інфраструктури (місць для відпочинку, туристичних маршрутів) в зоні Регіонального ландшафтного парку «Гранітно-степове Побужжя». Розвиток туристичного потенціалу міста Южноукраїнська (шляхом залучення інвестицій за рахунок виділення оренди землі, запровадження традиційних фестивалів-ярмарок с залученням торгівлі, закладів харчування міст Первомайська, Миколаєва, Вознесенська, Южноукраїнська на мальовничих берегах П.Буга та прилеглих територій. Більш активна праця підрозділів культури міста по залученню та організації туристично-культурних заходів в місто на весні та влітку. Запровадження культурних традицій та створення комплексного туристичного продукту(наприклад  «Козацька паланка П.Буг» «Буго-Гардівські ігри»), спеціалізованих туристичних маршрутів з оглядом заповідників,  ЮУАЕС та Каскаду ГЕС ГАЕС,  просування туристичних продуктів з використанням інтернет технологій та розвитком туристичних агенцій) </t>
  </si>
  <si>
    <t xml:space="preserve"> укріплення основ та фундаментів Блок Б</t>
  </si>
  <si>
    <t>Пропозиція виконавчого комітету Южноукраїнської міської ради</t>
  </si>
  <si>
    <t>Будівництво водопроводу в  с.Бузьке (Водопровід від гідрокомплексу до с.Бузьке, вуличні мережі господарсько-питного водопостачання)</t>
  </si>
  <si>
    <t>Нове будівництво автомобільної дороги на ділянці від вул.Набережна Енергетиків до міського пляжу в м.Южноукраїнську</t>
  </si>
  <si>
    <t>Капітальний ремонт дороги від м.Южноукраїнська до с.Бузьке (дорога до СОТ Бузьке)</t>
  </si>
  <si>
    <t xml:space="preserve">будівництво  мережі кабельної каналізації  6-го мікрорайону в м.Южноукраїнськ </t>
  </si>
  <si>
    <t>Модернізація існуючого фонтану в парковій зоні по вул. Миру, м.Южноукраїнськ   шляхом встановлення  світлового та музичного оформлення (за рахунок коштів інвесторів та грантів)</t>
  </si>
  <si>
    <t>Пропозиція ДФ «Європейська солідарність» Проект був включено в Перспективний план на 2019-2021 рік.</t>
  </si>
  <si>
    <t>Пропозиція ВО «Батьківщина» , Проект був включено в Перспективний план на 2019-2021 рік, але не реалізований</t>
  </si>
  <si>
    <t xml:space="preserve"> Проект був включено в Перспективний план на 2019-2021 рік, але не реалізований. Поданий на конкурс ДФРР на 2022 рік</t>
  </si>
  <si>
    <t>Пропозиція ВО «Батьківщина» ,  ДФ «Слуга народу», Проект був включено в Перспективний план на 2019-2021 рік.</t>
  </si>
  <si>
    <t>Проект був включено в Перспективний план на 2019-2021 рік, але не реалізований</t>
  </si>
  <si>
    <t>Проект був включено в Перспективний план на 2019-2021 рік, але не реалізований                Пропозиція ВО "Батьківщина"</t>
  </si>
  <si>
    <t>Проект був включено в Перспективний план на 2019-2021 рік</t>
  </si>
  <si>
    <t xml:space="preserve">  Проект був включено в Перспективний план на 2019-2021 рік. Включено до Програми капітального будівництва</t>
  </si>
  <si>
    <t xml:space="preserve">  Проект був включено в Перспективний план на 2019-2021 рік</t>
  </si>
  <si>
    <t xml:space="preserve">будівництво мереж зовнішнього водопостачання 6-го мікрорайону в м.Южноукраїнськ </t>
  </si>
  <si>
    <t>Реконструкція, капітальний ремонт внутрішньодворових територій житлових будинків в м. Южноукраїнську</t>
  </si>
  <si>
    <t>Капітальний ремонт Гімназії №1 (заміна вікон)по бульвару Курчатова,6 у м.Южноукраїнськ, у т.ч. розробка проектно-кошторисної документації</t>
  </si>
  <si>
    <t>Капітальний ремонт покрівель житлових будинків (на умовах співфінансування 90%/10%)</t>
  </si>
  <si>
    <t>Капітальний ремонт ліфтового господарства  багатоквартирних будинків міста Южноукраїнська (організація безпечної експлуатації та оновлення ліфтового господарства) (на умовах співфінансування 95%/5%)</t>
  </si>
  <si>
    <t>6.1</t>
  </si>
  <si>
    <t>6.2</t>
  </si>
  <si>
    <t>6.3</t>
  </si>
  <si>
    <t>7.1</t>
  </si>
  <si>
    <t>7.2</t>
  </si>
  <si>
    <t>8.1</t>
  </si>
  <si>
    <t>8.2</t>
  </si>
  <si>
    <t>8.3</t>
  </si>
  <si>
    <t>8.4</t>
  </si>
  <si>
    <t>9.1</t>
  </si>
  <si>
    <t>9.2</t>
  </si>
  <si>
    <t>9.3</t>
  </si>
  <si>
    <t>9.4</t>
  </si>
  <si>
    <t>9.5</t>
  </si>
  <si>
    <t>9.6</t>
  </si>
  <si>
    <t>9.7</t>
  </si>
  <si>
    <t>18.1</t>
  </si>
  <si>
    <t>18.2</t>
  </si>
  <si>
    <t>18.3</t>
  </si>
  <si>
    <t>18.4</t>
  </si>
  <si>
    <t>18.5</t>
  </si>
  <si>
    <t>5.2</t>
  </si>
  <si>
    <t xml:space="preserve">  Перспективний план розвитку Южноукраїської міської  територіальної громади 
на 2021-2025 роки
</t>
  </si>
  <si>
    <t>вулиця Молодіжна</t>
  </si>
  <si>
    <t xml:space="preserve"> вулиця Набережна</t>
  </si>
  <si>
    <t xml:space="preserve"> вулиця Антіпіна</t>
  </si>
  <si>
    <t xml:space="preserve"> вулиця Привільна</t>
  </si>
  <si>
    <t xml:space="preserve"> вулиця 93 Стрілецької дивізії </t>
  </si>
  <si>
    <t xml:space="preserve"> вулиця Шевченка </t>
  </si>
  <si>
    <t xml:space="preserve"> вулиця Івана Франка (освітлення)</t>
  </si>
  <si>
    <t>Пропозиція Іванівського старостинського округу</t>
  </si>
  <si>
    <t>Пропозиції Іванівського старостинського округу</t>
  </si>
  <si>
    <t>Пропозиції Іванівськоого старостинського округу</t>
  </si>
  <si>
    <t>Пропозиції Костянтинівськоого старостинського округу</t>
  </si>
  <si>
    <t>Пропозиції Костянтинівського старостинського округу</t>
  </si>
  <si>
    <t>Разом без урахування витрат на будівництво індустріального парку</t>
  </si>
  <si>
    <t>Разом з урахуванням витрат на будівництво індустріального парку</t>
  </si>
  <si>
    <t xml:space="preserve">Капітальний ремонт технологічного обладнання в КНС-3 за адресою: вул.Миру, 2а у м.Южноукраїнську, в т.ч. розробка ПКД  та проведення експертизи  </t>
  </si>
  <si>
    <t>Капітальний ремонт трубопроводу зонування холодного водопостачання 2-го та 4-ого мікрорайонів по вул. Енергобудівників до ВК-523 по вул.Набережна Енергетиків від ВК -501 до ВК-513 в м.Южноукраїнськ, в т.ч. розробка ПКД та виготовлення експертизи</t>
  </si>
  <si>
    <t>Програма капітального будівництва на 2021-2025 роки</t>
  </si>
  <si>
    <t xml:space="preserve">Реконструкція системи холодного водопостачання 4-го мікрорайону по вул.Набережна Енергетиків від ВК 519 до ВК 206а в м.Южноукраїнськ, в т.ч. розробка ПКД та виготовлення експертизи </t>
  </si>
  <si>
    <t>Реконструкція теплової мережі від МК20 до МК32 по вулиці Дружби Народів в м. Южноукраїнськ Вознесенського району Миколаївської області, в т.ч. розробка ПКД та проведення експертизи</t>
  </si>
  <si>
    <t>Встановлення технічного оснащення по направленню освітлення на пішохідні переходи та дорожні знаки коло них. Встановлення туманної системи в місцях масового перебування людей (на меморіалі, біля ПК «Енергетик», біля магазину «Сільпо» та по вулиці Миру в районі житлового будинку №9 (п`ятачок)</t>
  </si>
  <si>
    <t xml:space="preserve">Капітальний ремонт  вулиці Дружби Народів в м. Южноукраїнську,  із влаштуванням місць для паркування, в т.ч. коригування проектно-кошторисної документації, в т.ч.:                                                                                                                                                                                                                                                                                                                                                                                                                                                                                                   </t>
  </si>
  <si>
    <t xml:space="preserve">капітальний ремонт трубопроводу зонування холодного водопостачання 1 та 3 мікрорайонів від насосної станції зонування до ВК-125 </t>
  </si>
  <si>
    <t xml:space="preserve">заміна бардюрів </t>
  </si>
  <si>
    <t xml:space="preserve">капітальний ремонт мереж освітлення </t>
  </si>
  <si>
    <t>1.1</t>
  </si>
  <si>
    <t>1.2</t>
  </si>
  <si>
    <t>1.3</t>
  </si>
  <si>
    <t>1.4</t>
  </si>
  <si>
    <t>1.5</t>
  </si>
  <si>
    <t xml:space="preserve">капітальний ремонт тротуарів та благоустрій </t>
  </si>
  <si>
    <t xml:space="preserve">Капітальний ремонт ділянки трубопроводів мереж опалення та гарячого водопостачання від ТРП-3 до ТК302А в районі ж/б по пр. Незалежності, 19 </t>
  </si>
  <si>
    <t>1.6</t>
  </si>
  <si>
    <t xml:space="preserve">капітальний ремонт дорожнього покритття від вул. Миру до спорткомплексу "Олімп"                                                                                                                                                                                                                                                                                                                                                                                                                                                                                                  </t>
  </si>
  <si>
    <t xml:space="preserve">Капітальний ремонт проспекту Незалежності  в м. Южноукраїнську, із влаштуванням місць для паркування т  у т.ч. виготовлення проектно-кошторисної документації                                                                                                                                                                                                                                                                                                                                                                                                                                                                                                   </t>
  </si>
  <si>
    <t>Капітальний ремонт магістральної тепломережі по пр. Незалежності від точки А до МК-26</t>
  </si>
  <si>
    <t>Реконструкція, капітальний ремонт, технічне переоснащення тепло-розподільчих пунктів в м. Южноукраїнську (ТРП-6, ТРП-4б, ТРП-8,)</t>
  </si>
  <si>
    <t>2.1.</t>
  </si>
  <si>
    <t>2.2.</t>
  </si>
  <si>
    <t>2.3.</t>
  </si>
  <si>
    <t>2.4.</t>
  </si>
  <si>
    <t>2.5.</t>
  </si>
  <si>
    <t xml:space="preserve">Капітальний ремонт теплових мереж від ж/б №5 по бул. Шевченко до УЗ 20а та ж/б №7 по вул. Енергобудівників в м. Южноукраїнськ </t>
  </si>
  <si>
    <t>Капітальний ремонт транзитних трубопроводів теплових мереж ГВП та опалення по бул. Цвіточному, 13а – вул. Енергобудівників, 17 м. Южноукраїнськ Миколаївської області", в т.ч. розробка проектно-кошторисної документації та проведення експертизи</t>
  </si>
  <si>
    <t>Капітальний ремонт транзитних трубопроводів теплових мереж ГВП по бул. Цвіточному, 13 – вул. Енергобудівників, 15 м. Южноукраїнськ Миколаївської області", в т.ч. розробка проектно-кошторисної документації та проведення експертизи</t>
  </si>
  <si>
    <t>Капітальний ремонт вулиці Набережна Енергетиків у м. Южноукраїнськ Вознесенського району Миколаївської області, в т.ч. розробка ПКД та проведення експертизи</t>
  </si>
  <si>
    <t>3.1.</t>
  </si>
  <si>
    <t>3.2.</t>
  </si>
  <si>
    <t>Капітальний ремонт проспекту Соборності та вулиці Енергобудівників у м. Южноукраїнськ Вознесенського району Миколаївської області, в т.ч. розробка ПКД та проведення експертизи</t>
  </si>
  <si>
    <t>4.2</t>
  </si>
  <si>
    <t>4.1</t>
  </si>
  <si>
    <t>Капітальний ремонт вулиці Миру та вулиці Молодіжна у м. Южноукраїнськ Вознесенського району Миколаївської області, в т.ч. розробка ПКД та проведення експертизи</t>
  </si>
  <si>
    <t>5.1</t>
  </si>
  <si>
    <t>5.2.</t>
  </si>
  <si>
    <t>капітальний ремонт дорожнього покриття</t>
  </si>
  <si>
    <t xml:space="preserve">капітальний ремонт мереж освітлення вулиці </t>
  </si>
  <si>
    <t>Капітальний ремонт їдальні та харчоблоку ЗОШ  №1 І-ІІІ ступенів імені Захисників вітчизни по бульвару Курчатова, 8 у м. Южноукраїнськ Вознесенського району Миколаївської області, в т.ч. розробка ПКД та проведення експертизи</t>
  </si>
  <si>
    <t>Капітальний ремонт двох харчоблоків в ЦРД «Гармонія» по вул. Набережна Енергетиків, 25 у м. Южноукраїнськ Вознесенського району, Миколаївської області, в т.ч. розробка ПКД та проведення експертизи</t>
  </si>
  <si>
    <t>Капітальний ремонт їдальні та харчоблоку загальноосвітньої школи І-ІІІ ступенів №2 по бульвару Шкільний, 3 у м. Южноукраїнськ Вознесенського району Миколаївської області, в т.ч. розробка ПКД та проведення експертизи</t>
  </si>
  <si>
    <t>43.</t>
  </si>
  <si>
    <t>44.</t>
  </si>
  <si>
    <t>45.</t>
  </si>
  <si>
    <t xml:space="preserve">Реконструкція. Демонтаж аварійних ділянок ДНЗ №8 "Казка" по вул. Набережна Енергетиків,31, в т.ч. коригування ПКД та проведення експертизи </t>
  </si>
  <si>
    <t xml:space="preserve">Капітальний ремонт. Улаштування пандусів у закладах освіти у м.Южноукраїнську </t>
  </si>
  <si>
    <t>Капітальний ремонт. Влаштування пожежної сигналізації і систем голосового оповіщення Станції юних техніків по вул. Молодіжна, 5 корпус А у м. Южноукраїнськ Вознесенського району Миколаївської області, в т.ч. розробка ПКД та проведення експертизи</t>
  </si>
  <si>
    <t>Капітальний ремонт. Влаштування пожежної сигналізації і систем голосового оповіщення в КЗ «Южноукраївнський міжшкільний навчально-виробничий комбінат» по бул. Курчатова, 8, у м. Южноукраїнськ Вознесенського району Миколаївської області, в т.ч. розробка ПКД та проведення експертизи</t>
  </si>
  <si>
    <t>Капітальний ремонт. Влаштування пожежної сигналізації і систем голосового оповіщення в  ДНЗ с. Іванівка Вознесенського району Миколаївської області, в т.ч. розробка ПКД та проведення експертизи</t>
  </si>
  <si>
    <t>Капітальний ремонт ЦРД "Гармонія" (заміна вікон)по бульвару Курчатова,6 у м.Южноукраїнськ, у т.ч. розробка проектно-кошторисної документації</t>
  </si>
  <si>
    <t>Капітальний ремонтбудівлі 2 поверху з заміною вікон в дитячому навчальному закладі смт Костянтинівка</t>
  </si>
  <si>
    <t>Капітальний ремонт. Утеплення фасаду будівлі Іванівської ЗОШ  в смт. Іванівка  Вознесенського району Миколаївської області, в т.ч. розробка ПКД, проведення експертизи</t>
  </si>
  <si>
    <t>Капітальний ремонт  санвузлів з влаштуванням кабінок та шаф для інвентарю) в Гімназії №1 по бульвару Курчатова,6 у м.Южноукраїнськ Миколаївської області</t>
  </si>
  <si>
    <t>Капітальний ремонт бігових доріжок та стадіону загальноосвітньої школи І-ІІІ ступенів №2 по бульвару Шкільний, 3 у м. Южноукраїнськ Вознесенського району Миколаївської області, в  т.ч. розробка ПКД та проведення експертизи</t>
  </si>
  <si>
    <t>Капітальний ремонт аварійних приміщень  дошкільного навчального закладу №6 «Світлячок» по бульвару Цвіточному,14 у м. Южноукраїнську </t>
  </si>
  <si>
    <t>Реконструкція мереж теплопостачання в Южноукраїнській загальноосвітній школі №4 по проспекту Незалежності, 16 у м. Южноукраїнськ Вознесенського району Миколаївської області , в т.ч. коригування ПКД та проведення експертизи</t>
  </si>
  <si>
    <t>Капітальний ремонт, заміна котла опалення (переведення з твердопаливного котла на електроопалення)  ЗОШ Костянтинівка, с. Іванівка</t>
  </si>
  <si>
    <t>Капітальний ремонт приміщень відділення анестезіології та інтенсивної терапії КНП ЮМБЛ по вулиці Миру, 3 у м. Южноукраїнськ, в т.ч. розробка ПКД та  проведення експертизи</t>
  </si>
  <si>
    <t>Капітальний ремонт. Укріплення грунтів та основ господарчого корпусу  та паталогоанатомічного корпусуКНП ЮМБЛ по вулиці Миру, 3 у м. Южноукраїнськ , в т.ч. розробка ПКД та проведення експертизи</t>
  </si>
  <si>
    <t>Реконструкція системи лікувального газозабезпечення інфекційного відділення та кисневого пункту (улаштування кріогенного газифікатора) комунального закладу «Южноукраїнська міська лікарня»</t>
  </si>
  <si>
    <t xml:space="preserve">по вулиці Лесі Українки </t>
  </si>
  <si>
    <t xml:space="preserve">Капітальний ремонт автомобільних доріг та влаштування освітленняв смт.Костянтинівка,  у т.ч. виготовлення проектно-кошторисної документації :                                                                                                                                                                                                                                                                                                                                                                                                                                                                                              </t>
  </si>
  <si>
    <t>Капітальний ремонт. Влаштування освітлення на вулицях в с. Іванівка:</t>
  </si>
  <si>
    <t>вулиця Садова</t>
  </si>
  <si>
    <t>вулиця Зелений Гай</t>
  </si>
  <si>
    <t>Капітальний ремонт. Влаштування освітлення на вулицях в с. Панкратове:</t>
  </si>
  <si>
    <t>вулиця Набережна</t>
  </si>
  <si>
    <t>8</t>
  </si>
  <si>
    <t>Капітальний ремонт. Влаштування освітлення на вулицях в с. Бузьке:</t>
  </si>
  <si>
    <t>вулиця Шкільна</t>
  </si>
  <si>
    <t>вулиця Бондаренка</t>
  </si>
  <si>
    <t>вулиця Рильсьского</t>
  </si>
  <si>
    <t>Капітальний ремонт мосту по вул. Дружби в селі Костянтинівка</t>
  </si>
  <si>
    <t>Відкриття денного "Денного центру соціально-психологічної допомоги особам , які постраждали від домашнього насильства за ознакою статі", з "кризовими кімнатами"</t>
  </si>
  <si>
    <t>46.</t>
  </si>
  <si>
    <t>47.</t>
  </si>
  <si>
    <t>48.</t>
  </si>
  <si>
    <t>49.</t>
  </si>
  <si>
    <t>Проект був включено в Перспективний план на 2019-2021 рік, частково роботи виконані</t>
  </si>
  <si>
    <t>Пропозиція ПП «Сила людей»                             Проект був включено в Перспективний план на 2019-2021 рік.</t>
  </si>
  <si>
    <t>Проект був включено в Перспективний план на 2019-2021рік</t>
  </si>
  <si>
    <t>Необхідний обсяг фінансу-  вання,   всього   тис.грн.</t>
  </si>
  <si>
    <t>Нове будівництво, реконструкція засобів організації та регулювання дорожнього руху на автомобільних дорогах міста</t>
  </si>
  <si>
    <t xml:space="preserve">Поліпшення якості питної води шляхом реалізації заходів з охорони підземних та наземних вод, впорядкування несанкціонованих втрат води та стоків (фактичні витрати за даними КП ТВКГ 80%, стоків 50%), раціональне використання водних ресурсів та жорсткий контроль за використанням. Контроль за скидами м.Первомайськ, робота з місцевими органами самоврядування. </t>
  </si>
  <si>
    <t xml:space="preserve">Збільшення кількості зелених насаджень на території міста Южноукраїнська, відновлення та оптимізація систем їх поливу </t>
  </si>
  <si>
    <t>Будівництво (прирдбання та встановлення) обєкту  для забезпечення удосконалення системи поводження з побутовими відходами на території Южноукраїнської міської територіальної громади (сміттєпереробного заводу з біогазовою електростанцією, інноваційного комплексу по переробці сміття з сортувальною лінією, нового полігону твердих побутових відходів  тощо)</t>
  </si>
  <si>
    <t>Забезпечення освітніх закладів територіальної громади сучасною комп`ютерною технікою за кошти міського бюджету</t>
  </si>
  <si>
    <t>29.</t>
  </si>
  <si>
    <t>30.</t>
  </si>
  <si>
    <t>31.</t>
  </si>
  <si>
    <t>32.</t>
  </si>
  <si>
    <t>33.</t>
  </si>
  <si>
    <t>34.</t>
  </si>
  <si>
    <t>35.</t>
  </si>
  <si>
    <t>36.</t>
  </si>
  <si>
    <t>37.</t>
  </si>
  <si>
    <t>38.</t>
  </si>
  <si>
    <t>Капітальний ремонт. Улаштування пожежної сигналізації і системи голосового оповіщення у гімназії №1 по бульвару Курчатова, 6, у м. Южноукраїнську</t>
  </si>
  <si>
    <t xml:space="preserve">Капітальний ремонт. Улаштування пожежної сигналізації і системи голосового оповіщення у загальноосвітній  школи №2 І-ІІІ ступенів по бульвару Шкільний,3 м.Южноукраїнська </t>
  </si>
  <si>
    <t xml:space="preserve">Капітальний ремонт. Улаштування пожежної сигналізації і системи голосового оповіщення у загальноосвітній  школи №3 І-ІІІ ступенів по бульвару Шкільний,3 м.Южноукраїнська </t>
  </si>
  <si>
    <t xml:space="preserve">Капітальний ремонт. Улаштування пожежної сигналізації і системи голосового оповіщення у загальноосвітній  школи №4 І-ІІІ ступенів по бульвару Шкільний,3 м.Южноукраїнська </t>
  </si>
  <si>
    <t>Капітальний ремонт. Улаштування пожежної сигналізації і системи голосового оповіщення у дошкільному навчальному закладі №6 «Світлячок» по бульвару Цвіточному,14 у м. Южноукраїнську </t>
  </si>
  <si>
    <t xml:space="preserve">Капітальний ремонт ДНЗ №8 «Казка» (заміна вікон) по вул.Набережна Енергетиків     м. Южноукраїнськ </t>
  </si>
  <si>
    <t>Капітальний ремонт в харчоблоках  блоків А.Б ДНЗ №8 «Казка» по вул. Набережна Енергетиків, 31 в м. Южноукраїнську</t>
  </si>
  <si>
    <t>Капітальний ремонт. Улаштування пожежної сигналізації і системи голосового оповіщення у дошкільному навчальному закладі №8 «Казка» (по вул.Набережна Енергетиків     м. Южноукраїнськ  </t>
  </si>
  <si>
    <t>Капітальний ремонт. Улаштування пожежної сигналізації і системи голосового оповіщення у Центрі дитячої та юнацької творчості по вул.Набережна Енергетиків     м. Южноукраїнськ  </t>
  </si>
  <si>
    <t>39.</t>
  </si>
  <si>
    <t>40.</t>
  </si>
  <si>
    <t>Капітальний ремонт внутрішніх очисних споруд та каналізації в будівлі Костянтинівської загальноосвітньої школа І-ІІІ ступенів</t>
  </si>
  <si>
    <t>Капітальний ремонт. Улаштування пожежної сигналізації і системи голосового оповіщення у  Костянтинівській загальноосвітній школі І-ІІІ ступенів</t>
  </si>
  <si>
    <t>Капітальний ремонт. Улаштування пожежної сигналізації і системи голосового оповіщення у  Іванівській загальноосвітній школі І-ІІІ ступенів</t>
  </si>
  <si>
    <t>Капітальний ремонт. Улаштування пожежної сигналізації і системи голосового оповіщення в дитячому навчальному закладі смт Костянтинівка</t>
  </si>
  <si>
    <t>Впровадження інноваційних механізмів залучення громадськості до розподілу частини коштів міського бюджету. Започаткувати роботу щодо впровадження Громадського бюджету</t>
  </si>
  <si>
    <t>41.</t>
  </si>
  <si>
    <t>42.</t>
  </si>
  <si>
    <t>Капітальний ремонт об`єкту нежитлової будівлі магазину «Світанок» м.Южноукраїнськ Миколаївської області, у т.ч. коригування проектно-кошторисної документації  для створення молодіжного ХАБу (вільний освітній та просвітницький молодіжний простір, де молодь від 14 до 35 років зможе безпечно,  цікаво та корисно проводити  вільний час разом) та створення міської сучасної бібліотеки</t>
  </si>
  <si>
    <t xml:space="preserve">Реконструкція рекреаційних зон на території міста (добре пристосування для змістовного відпочинку мешканців та гостей, міські парки та стадіон) та розширення скейтпарку,  будівництво тренажерного майданчику  в парковій зоні по вул.Миру м.Южноукраїнськ </t>
  </si>
  <si>
    <t xml:space="preserve">Будівництво спортивних майданчиків в дворах по вул.Дружби народів, 11, 15, 17 м.Южноукраїнськ  та відновлення баскетбольного майданчика в дворах по вул.Дружби народів, 20, 22 м.Южноукраїнськ  </t>
  </si>
  <si>
    <t>Завершення капітального ремонту верхнього шару покриття по б-ру Цвіточний, у тому числі: ремонт доріжок, влаштування заїздів прилеглої до території адміністративної будівлі по б-ру Цвіточний,4, зовнішнього освітлення</t>
  </si>
  <si>
    <t>Реконструкція, капітальний ремонт адміністративно–виробничих будівель та об’єктів соціальної інфраструктури міста</t>
  </si>
  <si>
    <t>Капітальний ремонт. Благоустрій території в парку імені Т.Шевченка по вул.Молодіжній, м.Южноукраїнськ Миколаївської області (на конкурсній основі)</t>
  </si>
  <si>
    <t>Нове будівництво локальних очисних споруд господарчо-побутової каналізації ЮМТГ</t>
  </si>
  <si>
    <t xml:space="preserve">Реконструкція напірної господарчо-побутової каналізації від стадіону “Олімп” до Ташлицького водосховища (НК1-НК-2) в м.Южноукраїнську </t>
  </si>
  <si>
    <t>Капітальний ремонт. Влаштування пожежної сигналізації ЮМТГ</t>
  </si>
  <si>
    <t>Капітальний ремонт. Влаштування блискавкозахисту  в закладах охорони здоров’я в ЮМТГ</t>
  </si>
  <si>
    <t>Капітальний ремонт та реконструкція інженерних мереж закладів охорони здоров’я ЮМТГ</t>
  </si>
  <si>
    <t>Реконструкція, капітальний  ремонт приміщень гуртожитків, що належать до комунальної власності Южноукраїнської міської територіальної громади</t>
  </si>
  <si>
    <t>Капітальний ремонт. Влаштування блискавкозахисту  в дошкільних навчальних закладів та загальноосвітніх шкіл в ЮМТГ</t>
  </si>
  <si>
    <t>Капітальний ремонт припливно-витяжної вентиляції в дошкільних навчальних закладах та загальноосвітніх шкіл в ЮМТГ</t>
  </si>
  <si>
    <t>Капітальний ремонт ігрових майданчиків та плескальних басейнів в дошкільних навчальних закладах ЮМТГ</t>
  </si>
  <si>
    <t>Капітальний ремонт дороги від смт.Костянтинівка до с.Іванівка через с.Панкратове</t>
  </si>
  <si>
    <t>Будівництво, ремонт, реконструкція дитячих майданчиків в усіх дворах на території Южноукраїнської міської територіальної громади(включаючи капітальний ремонт покриття пішохідних доріжок, тротуарів біля дитячих майданчиків)</t>
  </si>
  <si>
    <t xml:space="preserve">Будівництво, придбання  та встановлення громадських вбиралень на території міста Южноукраїнська  </t>
  </si>
  <si>
    <t>Капітальний ремонт загальноосвітньої школи №2 І-ІІІ ступенів (заміна вікон та встановлення перегородок в санвузлах) по бульвару  Шкільний, 3</t>
  </si>
  <si>
    <t>Капітальний ремонт загальноосвітньої школи №4 І-ІІІ ступенів (заміна вікон та встановлення перегородок в санвузлах) по проспекту  Незалежності 16,  у м. Южноукраїнську </t>
  </si>
  <si>
    <t>Капітальний ремонт комунального закладу «Центр розвитку дитини» (заміна вікон) по вул.Набережна Енергетиків,25 у м. Южноукраїнськ , у т.ч. розробка проектно-кошторисної документації</t>
  </si>
  <si>
    <t>Відкриття будинку постійного або тимчасового перебування людей похилого віку та осіб із інвалідністю  (на 15 ліжкомісць) (з урахуванням витрат на придбання та ремонт  приміщення)</t>
  </si>
  <si>
    <t>Створення сучасно облаштованих місць для тренування та вигулу собак</t>
  </si>
  <si>
    <t xml:space="preserve">Встановлення  автобусних зупинок в смт. Костянтинівка                                                                                                                                                                                                                                                                                                                                                                                                                                                                                                   </t>
  </si>
  <si>
    <t xml:space="preserve">Встановлення  автобусних зупинок в с.Бузьке                                                                                                                                                                                                                                                                                                                                                                                                                                                                                                  </t>
  </si>
  <si>
    <t>Пропозиція ВО «Батьківщина»                 Проект був включено в Перспективний план на 2019-2020 рік, але не реалізований.</t>
  </si>
  <si>
    <t>Пропозиція ВО «Батьківщина»; Пропозиція ДФ «Європейська солідарність»;   Поданий на конкурс ДФРР на 2022 рік</t>
  </si>
  <si>
    <t>Пропозиція ВО «Батьківщина»   Поданий на конкурс ДФРР на 2022 рік</t>
  </si>
  <si>
    <t>Заміна сталевих трубопроводів теплопостачання на сучасні попередньо ізольовані на проспекті Незалежності м. Южноукраїнськ</t>
  </si>
  <si>
    <t>Нове будівництво, реконструкція, капітальний ремонт електричних мереж вуличного освітлення по всім вулицям міста Южноукраїнськ</t>
  </si>
  <si>
    <t>Реконструкція, капітальний ремонт освітлення вулиць в с.Іванівка (вул.  Молодіжна, Садова та Зелений гай)</t>
  </si>
  <si>
    <t xml:space="preserve">Реконструкція, капітальний ремонт вуличного освітлення в с.Панкратове (вул. Набережна та Садова) </t>
  </si>
  <si>
    <t>Капітальний ремонт зовнішніх мереж водопостачання, теплопостачання (опалення та гарячого водопостачання) від ТК-515 до житлового будинку по вулиці Набережна Енергетиків,49, м.Южноукраїнськ</t>
  </si>
  <si>
    <t>№</t>
  </si>
  <si>
    <t>Назва об'єкту</t>
  </si>
  <si>
    <t>Примітка</t>
  </si>
  <si>
    <t>1.</t>
  </si>
  <si>
    <t>Пропозиція ДФ «Слуга народу»</t>
  </si>
  <si>
    <t>2.</t>
  </si>
  <si>
    <t>3.</t>
  </si>
  <si>
    <t>Пропозиція ДФ «Європейська солідарність»</t>
  </si>
  <si>
    <t>4.</t>
  </si>
  <si>
    <t>5.</t>
  </si>
  <si>
    <t>6.</t>
  </si>
  <si>
    <t>7.</t>
  </si>
  <si>
    <t>8.</t>
  </si>
  <si>
    <t>25 315,9</t>
  </si>
  <si>
    <t xml:space="preserve">Пропозиція ВО «Батьківщина» </t>
  </si>
  <si>
    <t>9.</t>
  </si>
  <si>
    <t>Завершення робіт щодо розроблення генерального плану м.Южноукраїнська (інвентаризація земель за межами населених пунктів)</t>
  </si>
  <si>
    <t>10.</t>
  </si>
  <si>
    <t>11.</t>
  </si>
  <si>
    <t>13.</t>
  </si>
  <si>
    <t>14.</t>
  </si>
  <si>
    <t>16.</t>
  </si>
  <si>
    <t>Розробка концепції забудови міста та його 3Д проектування</t>
  </si>
  <si>
    <t>17.</t>
  </si>
  <si>
    <t>19.</t>
  </si>
  <si>
    <t xml:space="preserve">Реконструкція міського пляжу, облаштування сучасними пляжними меблями    </t>
  </si>
  <si>
    <t>Всього:</t>
  </si>
  <si>
    <t>Екологія та поліпшення навколишнього середовища</t>
  </si>
  <si>
    <t>Пропозиція ПП «Сила людей»</t>
  </si>
  <si>
    <t>Освіта</t>
  </si>
  <si>
    <t>Пропозиція ВО «Батьківщина»</t>
  </si>
  <si>
    <t>12.</t>
  </si>
  <si>
    <t>15.</t>
  </si>
  <si>
    <t>18.</t>
  </si>
  <si>
    <t>20.</t>
  </si>
  <si>
    <t>Державна підтримка некомерційних центрів молодіжного розвитку та дозвілля (спортивні секції, літні табори)</t>
  </si>
  <si>
    <t>23.</t>
  </si>
  <si>
    <t>24.</t>
  </si>
  <si>
    <t xml:space="preserve">Енергоефективність, енергозбереження </t>
  </si>
  <si>
    <t>Пропозиції ПП «Сила людей»</t>
  </si>
  <si>
    <t>Впровадження енергоефективних заходів по утепленню споруд багатоповерхових будинків, в яких йде стабільне багаторічне зниження тепло збереження (або не доходить теплоносій в необхідному обсязі) шляхом залучення інвестицій та кредитних ресурсів, міжнародної технічної допомоги та донорських організації</t>
  </si>
  <si>
    <t>Житлове будівництво</t>
  </si>
  <si>
    <t>Медицина</t>
  </si>
  <si>
    <t>Нове будівництво очисних споруд інфекційного відділення комунального закладу «Южноукраїнська міська лікарня»</t>
  </si>
  <si>
    <t>Будівництво амбулаторії у смт. Костянтинівка, у т.ч. розробка проектно-кошторисної документації</t>
  </si>
  <si>
    <t>Житлово-комунальне господарство</t>
  </si>
  <si>
    <t>Капітальний ремонт водопровідної мережі по с.Іванівка (частково зроблено)</t>
  </si>
  <si>
    <t>Капітальний ремонт каналізаційних мереж по вул.Дзерджинського до виправної колонії №83</t>
  </si>
  <si>
    <t xml:space="preserve">6. </t>
  </si>
  <si>
    <t>Сприяння розвитку ОСББ та сприяти підтримці таких організацій за рахунок місцевого бюджету</t>
  </si>
  <si>
    <t>Капітальний ремонт системи ливневої каналізації на території Южноукраїнської міської об’єднаної територіальної громади</t>
  </si>
  <si>
    <t>Реорганізація комунальної інфраструктури, яка включає системи водопостачання та водовідведення, теплопостачання через органи самоорганізації населення. Придбання енергоефективного обладнання</t>
  </si>
  <si>
    <t>Безпека життєдіяльності, охорона правопорядку, безпека руху</t>
  </si>
  <si>
    <t>Капітальний ремонт. Улаштування пожежної сигналізації і системи голосового оповіщення в ЦРД «Гармонія» по вул. Набережна Енергетиків, 25</t>
  </si>
  <si>
    <t>Соціально-культурна сфера</t>
  </si>
  <si>
    <t>Будівництво приміщення Южноукраїнського міського історичного музею під експозиційний зал та сховище експонатів  (на відведеній земельній ділянці)</t>
  </si>
  <si>
    <t>Забудова та облаштування кемпінгових стоянок на території регіонально ландшафтного парку «Гранітно-степове Побужжя»</t>
  </si>
  <si>
    <t>Влаштування вуличного дитячого майданчику  «Крок для здійснення мрій дітей з особливими потребами»</t>
  </si>
  <si>
    <t>Встановлення в мікрорайонах пунктів велопарковок, облаштування вело доріжок</t>
  </si>
  <si>
    <t>Капітальний ремонт виділеного приміщення під «Соціальний готель для спортсменів з інших міст»</t>
  </si>
  <si>
    <t>Створення центру для  соціального захисту бездомних громадян (хоспісні палати, соціальні палати для безхатченків)</t>
  </si>
  <si>
    <t>Створення сучасної локації з вуличними тренажерами  та турніками на свіжому повітрі для занять фізичними вправами осіб різного віку</t>
  </si>
  <si>
    <t>22.</t>
  </si>
  <si>
    <t>Благоустрій</t>
  </si>
  <si>
    <t xml:space="preserve">Облаштування парку перед ПК «Енергетик» шляхом ландшафтного дизайну </t>
  </si>
  <si>
    <t>Введення платних місць для паркування в районі ринків для бізнесу, а також перегляд торгівельних масивів та їх впорядкування. Забезпечення влаштування тротуарів та прилеглих ландшафтних територій поблизу орендованих площ магазинів та бізнес середовищ безпосередньо орендаторами земель та нерухомості</t>
  </si>
  <si>
    <t>Придбання сучасної головної новорічної ялинки біля ПК «Енергетик»</t>
  </si>
  <si>
    <t>Пропозиція ДФ «Слуга народу»;            Пропозиція ДФ «Європейська солідарність»</t>
  </si>
  <si>
    <t>Пропозиція ДФ «Слуга народу»;              Пропозиція ДФ «Європейська солідарність»</t>
  </si>
  <si>
    <t>Пропозиція ВО «Батьківщина» ; Пропозиція ДФ «Європейська солідарність»</t>
  </si>
  <si>
    <t>Пропозиція ПП «Сила людей»; Пропозиція ДФ «Слуга народу»; Пропозиція ДФ «Європейська солідарність»</t>
  </si>
  <si>
    <t xml:space="preserve"> Проект був включено в Перспективний план на 2019-2020 рік, але не реалізований</t>
  </si>
  <si>
    <t xml:space="preserve">Пропозиції Іванівської селищної ради </t>
  </si>
  <si>
    <t>Пропозиція ДФ «Слуга народу»;  Пропозиція ДФ «Європейська солідарність»</t>
  </si>
  <si>
    <t>Проект був включено в Перспективний план на 2019-2020 рік Частково реалізован</t>
  </si>
  <si>
    <t>Пропозиції ВО «Батьківщина»;  Пропозиція ПП «Сила людей»</t>
  </si>
  <si>
    <t>Реалізація проекту «АТО містечко».                                                         Нове будівництво інженерно-транспортної інфраструктури 6-го мікрорайону м.Южноукраїнська Миколаївської області (без урахування витрат на будівництво доріг та тротуарів)), всього у т.ч за напрямками:</t>
  </si>
  <si>
    <t>21.</t>
  </si>
  <si>
    <t>25.</t>
  </si>
  <si>
    <t xml:space="preserve">Економічний розвиток </t>
  </si>
  <si>
    <t>Створення індустріального парку на території м.Южноукраїнськ (кошти інвестора)</t>
  </si>
  <si>
    <t>Пропозиція Виконавчого комітету Южноукраїнської міської ради</t>
  </si>
  <si>
    <t>Програма капітального будівництва</t>
  </si>
  <si>
    <t xml:space="preserve">Капітальний (Поточний)  ремонт асфальтного покриття в усіх закладах освіти </t>
  </si>
  <si>
    <t xml:space="preserve">Встановлення системи відео спостереження в Южноукраїнській міський територіальній громаді </t>
  </si>
  <si>
    <t>Модернізація (реконструкція)  системи оповіщення на території Южноукраїнській міський територіальній громаді  (нове будівництво)</t>
  </si>
  <si>
    <t xml:space="preserve"> Забезпечення умов для безпеки пішоходів, організація безпечного руху на дорогах громади, безпечного паркування автомобілів та його систематизацію</t>
  </si>
  <si>
    <t>Капітальний ремонт закладів культури Южноукраїнської міської об’єднаної територіальної громади</t>
  </si>
  <si>
    <t>26.</t>
  </si>
  <si>
    <t xml:space="preserve">Улаштування підйомника в загальноосвітній школі І-ІІІ ступенів №4 для дітей з обмеженими можливостями на проспекті Незалежності, 16 м.Южноукраїнська </t>
  </si>
  <si>
    <t>27.</t>
  </si>
  <si>
    <t xml:space="preserve">Програма капітального будівництва </t>
  </si>
  <si>
    <t>28.</t>
  </si>
  <si>
    <t>Необхідний обсяг фінансування по роках, тис.грн.</t>
  </si>
  <si>
    <t>Розроблення генерального плану с.Іванівка та с.Панкратове (інвентаризація земель)</t>
  </si>
  <si>
    <t>Розроблення генерального плану с.Костянтинівка (інвентаризація земель)</t>
  </si>
  <si>
    <t xml:space="preserve">Придбання маршрутних автомобілів, автобусів для забезпечення постійного та стабільного автосполучення між селами та містом   </t>
  </si>
  <si>
    <t xml:space="preserve">2. </t>
  </si>
  <si>
    <t xml:space="preserve">Нове будівництво швидкомонтованої споруди спортивної зали гімназії №1 по бульвару Курчатова, 6, у м. Южноукраїнську </t>
  </si>
  <si>
    <t xml:space="preserve">Реконструкція будівлі під дошкільний навчальний заклад (будівлі колишньої дитячої поліклініки) за адресою б-р.  Шкільний 10, у м.Южноукраїнську </t>
  </si>
  <si>
    <t>Капітальний ремонт будівлі  дошкільного навчального  закладу  №8 «Казка» по вул. Набережна Енергетиків, 31 у                                м.Южноукраїнську, у т.ч. розробка проектно-кошторисної документації :</t>
  </si>
  <si>
    <t xml:space="preserve"> - капітальний ремонт (укріплення) аварійних груп </t>
  </si>
  <si>
    <t>Пропозиція ВО «Батьківщина» ,  ДФ «Слуга народу»</t>
  </si>
  <si>
    <t>Капітальний ремонт будівлі  загальноосвітньої  школи № 4 І-ІІІ ступенів по проспекту  Незалежності 16,  у м.Южноукраїнську (Укріплення основ та фундаментів), у т.ч. розробка проектно-кошторисної документації</t>
  </si>
  <si>
    <t>Реконструкція  спортивного майданчика для міні-футболу зі штучним покриттям Южноукраїнської ЗОШ №4  І-ІІІ ступенів по пр. Незалежності,16  в м.Южноукраїнськ</t>
  </si>
  <si>
    <t xml:space="preserve">Реконструкція  спортивного майданчика у мультифункціональний зі штучним покриттям Южноукраїнської ЗОШ №3  І-ІІІ ступенів по бул. Цвіточний, 5 в м.Южноукраїнськ </t>
  </si>
  <si>
    <t xml:space="preserve">Капітальний ремонт (укріплення) головного корпусу загальноосвітньої школи І-ІІІ ступенів № 3 по бул.Цвіточний, 5 в м. Южноукраїнську </t>
  </si>
  <si>
    <t xml:space="preserve">Капітальний ремонт даху в ДНЗ «Сонечко» с.Іванівка , у т.ч. виготовлення ПКД </t>
  </si>
  <si>
    <t>Реконструкція покрівлі Костянтинівської ЗОШ І-ІІІ ступенів по вул.Садова,2 в смт.Костянтинівка</t>
  </si>
  <si>
    <t>Програма капітального будівництва ,  Пропозиція ДФ «Слуга народу»</t>
  </si>
  <si>
    <t xml:space="preserve">Утеплення фасаду будівлі ДНЗ «Сонечко» с.Іванівка </t>
  </si>
  <si>
    <t xml:space="preserve">Утеплення фасаду будівлі дошкільного навчального закладу №3 «Веселка» по бульвару Шкільний,4 м.Южноукраїнська </t>
  </si>
  <si>
    <t xml:space="preserve">Капітальний ремонт зовнішніх мереж водопостачання, інженерних мереж теплопостачання (опалення та гарячого водопостачання) від ТК -505 до ТК-507  по вулиці Молодіжна, м.Южноукраїнськ </t>
  </si>
  <si>
    <t>Капітальний ремонт даху в фельдшерсько-акушерському пункті в с.Іванівка</t>
  </si>
  <si>
    <t>Встановлення пандусу в фельдшерсько-акушерському пункті вс.Іванівка (в залежності від виду пандусу)</t>
  </si>
  <si>
    <t>Будівництво очисних споруд від будинків по вул.Дзерджинського до виправної колонії №83</t>
  </si>
  <si>
    <t xml:space="preserve">                  Розвиток    інфраструктури                                                  </t>
  </si>
  <si>
    <t xml:space="preserve">будівництво мереж зовнішньої каналізації 6-го мікрорайону в м.Южноукраїнськ </t>
  </si>
  <si>
    <t xml:space="preserve">будівництьво дощоприймальної каналізації 6-го мікрорайону в м.Южноукраїнськ </t>
  </si>
  <si>
    <t>будівництво мереж теплопостачання 6-го мікрорайону в м.Южноукраїнськ Миколаївської області</t>
  </si>
  <si>
    <t xml:space="preserve">Реконструкція літнього кінотеатру в парковій зоні по вул.Миру м.Южноукраїнськ </t>
  </si>
  <si>
    <t>Факт 2021</t>
  </si>
  <si>
    <t>Факт 2022</t>
  </si>
  <si>
    <t xml:space="preserve">Осучаснення КП СКГ, КП ЖЕО, шляхом  відкриття нових видів діяльності, придбання комунальної спецтехніки </t>
  </si>
  <si>
    <t>Капітальний ремонт мереж опалення по вул. Спортивній від МК-10 до МК-11 з виносом мережі на опори в м. Южноукраїнськ , в т.ч. розробка ПКД та проведення експертизи</t>
  </si>
  <si>
    <t xml:space="preserve">капітальний ремонт дорожнього покриття                                                                                                                                                                                                                                                                                                                                                                                                                                                                                                   </t>
  </si>
  <si>
    <t>Перед-бачено ППР на 2021</t>
  </si>
  <si>
    <t>Передба-чено ППР на 2022</t>
  </si>
  <si>
    <t xml:space="preserve">Пропозиція ДФ «Слуга народу»; Пропозиції Депутатської групи "АЕС і місто" Проект був включено в ППР на 2019-2021 рік,  передбачено проектом Програми капітального будівництва на 2021-2025 р.р.                                   </t>
  </si>
  <si>
    <t>Пропозиція ДФ «Слуга народу»; Пропозиції Депутатської групи "АЕС і місто"; Пропозиція ДП «Європейська солідарність»,  ВО «Батьківщина»</t>
  </si>
  <si>
    <t>Пропозиція ПП «Сила людей»; Пропозиція ДФ «Слуга народу»; Пропозиція ДФ «Європейська солідарність»,  Депутатської групи "АЕС і місто"</t>
  </si>
  <si>
    <t>Пропозиції Депутатської групи "АЕС і місто"</t>
  </si>
  <si>
    <t>Пропозиція Депутатської групи "АЕС і місто"</t>
  </si>
  <si>
    <t>Пропозиції Депутатської групи "АЕС і місто"; Пропозиція ДФ «Європейська солідарність»                                   Проект був включено в Перспективний план на 2019-2021 рік.</t>
  </si>
  <si>
    <t>Пропозиція Іванівського старостинського округу;                    Пропозиції Депутатської групи "АЕС і місто"</t>
  </si>
  <si>
    <t>Пропозиція Іванівського ствростинського округу;                    Пропозиції Депутатської групи "АЕС і місто"</t>
  </si>
  <si>
    <t>Пропозиція ДФ «Слуга народу», Депутатської групи "АЕС і місто"</t>
  </si>
  <si>
    <t>Програма капітального будівництва; Пропозиції Депутатської групи "АЕС і місто"</t>
  </si>
  <si>
    <t>Проект був включено в Перспективний план на 2019-2021 рік, але не реалізований; Пропозиції Депутатської групи "АЕС і місто"</t>
  </si>
  <si>
    <t>Проект був включено в Перспективний план на 2019-2021 рік.  Пропозиції Депутатської групи "АЕС і місто"</t>
  </si>
  <si>
    <t>ПропозиціяДепутатської групи "АЕС і місто"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</si>
</sst>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0"/>
      <name val="Arial Cyr"/>
      <charset val="204"/>
    </font>
    <font>
      <b/>
      <sz val="11.5"/>
      <name val="Times New Roman"/>
      <family val="1"/>
      <charset val="204"/>
    </font>
    <font>
      <sz val="11.5"/>
      <name val="Times New Roman"/>
      <family val="1"/>
      <charset val="204"/>
    </font>
    <font>
      <sz val="10.5"/>
      <name val="Times New Roman"/>
      <family val="1"/>
      <charset val="204"/>
    </font>
    <font>
      <sz val="11"/>
      <name val="Times New Roman"/>
      <family val="1"/>
      <charset val="204"/>
    </font>
    <font>
      <sz val="12"/>
      <name val="Times New Roman"/>
      <family val="1"/>
      <charset val="204"/>
    </font>
    <font>
      <sz val="1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3">
    <xf numFmtId="0" fontId="0" fillId="0" borderId="0" xfId="0"/>
    <xf numFmtId="0" fontId="1" fillId="0" borderId="0" xfId="0" applyFont="1"/>
    <xf numFmtId="0" fontId="2" fillId="0" borderId="0" xfId="0" applyFont="1" applyAlignment="1">
      <alignment vertical="center" wrapText="1"/>
    </xf>
    <xf numFmtId="0" fontId="2" fillId="0" borderId="0" xfId="0" applyFont="1"/>
    <xf numFmtId="164" fontId="2" fillId="0" borderId="1" xfId="0" applyNumberFormat="1" applyFont="1" applyBorder="1" applyAlignment="1">
      <alignment horizontal="center" vertical="justify" wrapText="1"/>
    </xf>
    <xf numFmtId="0" fontId="2" fillId="0" borderId="1" xfId="0" applyFont="1" applyBorder="1"/>
    <xf numFmtId="0" fontId="2" fillId="0" borderId="1" xfId="0" applyFont="1" applyBorder="1" applyAlignment="1">
      <alignment wrapText="1"/>
    </xf>
    <xf numFmtId="0" fontId="1" fillId="0" borderId="0" xfId="0" applyFont="1" applyAlignment="1">
      <alignment vertical="center" wrapText="1"/>
    </xf>
    <xf numFmtId="0" fontId="2" fillId="0" borderId="0" xfId="0" applyFont="1" applyBorder="1" applyAlignment="1">
      <alignment vertical="center" wrapText="1"/>
    </xf>
    <xf numFmtId="0" fontId="2" fillId="0" borderId="0" xfId="0" applyFont="1" applyBorder="1"/>
    <xf numFmtId="0" fontId="1" fillId="0" borderId="0" xfId="0" applyFont="1" applyBorder="1" applyAlignment="1">
      <alignment horizontal="justify" vertical="top" wrapText="1"/>
    </xf>
    <xf numFmtId="164" fontId="1" fillId="0" borderId="0" xfId="0" applyNumberFormat="1" applyFont="1" applyBorder="1" applyAlignment="1">
      <alignment horizontal="center" vertical="top" wrapText="1"/>
    </xf>
    <xf numFmtId="0" fontId="2" fillId="0" borderId="0" xfId="0" applyFont="1" applyAlignment="1">
      <alignment horizontal="justify" vertical="top"/>
    </xf>
    <xf numFmtId="0" fontId="2" fillId="0" borderId="0" xfId="0" applyFont="1" applyAlignment="1">
      <alignment horizontal="center" vertical="top"/>
    </xf>
    <xf numFmtId="0" fontId="3" fillId="0" borderId="0" xfId="0" applyFont="1" applyBorder="1" applyAlignment="1">
      <alignment vertical="center" wrapText="1"/>
    </xf>
    <xf numFmtId="0" fontId="3" fillId="0" borderId="0" xfId="0" applyFont="1"/>
    <xf numFmtId="0" fontId="2" fillId="0" borderId="1" xfId="0" applyFont="1" applyBorder="1" applyAlignment="1">
      <alignment horizontal="center" vertical="top"/>
    </xf>
    <xf numFmtId="0" fontId="4" fillId="0" borderId="1" xfId="0" applyFont="1" applyBorder="1" applyAlignment="1">
      <alignment horizontal="justify" vertical="top" wrapText="1"/>
    </xf>
    <xf numFmtId="0" fontId="3" fillId="0" borderId="1" xfId="0" applyFont="1" applyBorder="1" applyAlignment="1">
      <alignment horizontal="left" vertical="center" wrapText="1"/>
    </xf>
    <xf numFmtId="49" fontId="2" fillId="0" borderId="1" xfId="0" applyNumberFormat="1" applyFont="1" applyBorder="1" applyAlignment="1">
      <alignment vertical="center" wrapText="1"/>
    </xf>
    <xf numFmtId="0" fontId="5" fillId="0" borderId="1" xfId="0" applyFont="1" applyBorder="1" applyAlignment="1">
      <alignment wrapText="1"/>
    </xf>
    <xf numFmtId="164" fontId="2" fillId="0" borderId="1" xfId="0" applyNumberFormat="1" applyFont="1" applyBorder="1" applyAlignment="1">
      <alignment horizontal="center" vertical="justify"/>
    </xf>
    <xf numFmtId="49" fontId="2" fillId="0" borderId="1" xfId="0" applyNumberFormat="1" applyFont="1" applyBorder="1"/>
    <xf numFmtId="0" fontId="5" fillId="0" borderId="1" xfId="0" applyFont="1" applyBorder="1"/>
    <xf numFmtId="0" fontId="2" fillId="0" borderId="1" xfId="0" applyFont="1" applyBorder="1" applyAlignment="1">
      <alignment vertical="center" wrapText="1"/>
    </xf>
    <xf numFmtId="0" fontId="2" fillId="0" borderId="1" xfId="0" applyFont="1" applyBorder="1" applyAlignment="1">
      <alignment horizontal="justify" vertical="top" wrapText="1"/>
    </xf>
    <xf numFmtId="164" fontId="2" fillId="0" borderId="1" xfId="0" applyNumberFormat="1" applyFont="1" applyBorder="1" applyAlignment="1">
      <alignment horizontal="center" vertical="top"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2" fillId="0" borderId="1" xfId="0" applyFont="1" applyBorder="1" applyAlignment="1">
      <alignment horizontal="center"/>
    </xf>
    <xf numFmtId="0" fontId="2" fillId="0" borderId="0" xfId="0" applyFont="1" applyBorder="1" applyAlignment="1">
      <alignment horizontal="justify" vertical="top" wrapText="1"/>
    </xf>
    <xf numFmtId="164" fontId="2" fillId="0" borderId="0" xfId="0" applyNumberFormat="1" applyFont="1" applyBorder="1" applyAlignment="1">
      <alignment horizontal="center" vertical="top" wrapText="1"/>
    </xf>
    <xf numFmtId="164" fontId="4" fillId="0" borderId="1" xfId="0" applyNumberFormat="1" applyFont="1" applyBorder="1" applyAlignment="1">
      <alignment horizontal="center" vertical="top"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6" fillId="0" borderId="1" xfId="0" applyFont="1" applyBorder="1" applyAlignment="1">
      <alignment horizontal="justify" vertical="top" wrapText="1"/>
    </xf>
    <xf numFmtId="0" fontId="0" fillId="0" borderId="0" xfId="0" applyAlignment="1"/>
    <xf numFmtId="0" fontId="2" fillId="2" borderId="0" xfId="0" applyFont="1" applyFill="1" applyAlignment="1">
      <alignment horizontal="center" vertical="top"/>
    </xf>
    <xf numFmtId="164" fontId="2" fillId="2" borderId="1" xfId="0" applyNumberFormat="1" applyFont="1" applyFill="1" applyBorder="1" applyAlignment="1">
      <alignment horizontal="center" vertical="top" wrapText="1"/>
    </xf>
    <xf numFmtId="0" fontId="2" fillId="2" borderId="1" xfId="0" applyFont="1" applyFill="1" applyBorder="1" applyAlignment="1">
      <alignment horizontal="center"/>
    </xf>
    <xf numFmtId="164" fontId="2" fillId="2" borderId="0" xfId="0" applyNumberFormat="1" applyFont="1" applyFill="1" applyBorder="1" applyAlignment="1">
      <alignment horizontal="center" vertical="top" wrapText="1"/>
    </xf>
    <xf numFmtId="0" fontId="2" fillId="2" borderId="1" xfId="0" applyFont="1" applyFill="1" applyBorder="1"/>
    <xf numFmtId="16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justify"/>
    </xf>
    <xf numFmtId="0" fontId="2" fillId="2" borderId="1" xfId="0" applyFont="1" applyFill="1" applyBorder="1" applyAlignment="1">
      <alignment horizontal="center" vertical="top"/>
    </xf>
    <xf numFmtId="164" fontId="2" fillId="2" borderId="1" xfId="0" applyNumberFormat="1" applyFont="1" applyFill="1" applyBorder="1" applyAlignment="1">
      <alignment horizontal="center"/>
    </xf>
    <xf numFmtId="0" fontId="2" fillId="2" borderId="1" xfId="0" applyFont="1" applyFill="1" applyBorder="1" applyAlignment="1">
      <alignment vertical="top"/>
    </xf>
    <xf numFmtId="164" fontId="2" fillId="2" borderId="1" xfId="0" applyNumberFormat="1" applyFont="1" applyFill="1" applyBorder="1" applyAlignment="1">
      <alignment horizontal="center" vertical="justify"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1" fillId="3" borderId="0" xfId="0" applyNumberFormat="1" applyFont="1" applyFill="1" applyBorder="1" applyAlignment="1">
      <alignment horizontal="center" vertical="top" wrapText="1"/>
    </xf>
    <xf numFmtId="164" fontId="2" fillId="3" borderId="0" xfId="0" applyNumberFormat="1" applyFont="1" applyFill="1" applyBorder="1" applyAlignment="1">
      <alignment horizontal="center" vertical="top" wrapText="1"/>
    </xf>
    <xf numFmtId="0" fontId="2" fillId="3" borderId="0" xfId="0" applyFont="1" applyFill="1" applyAlignment="1">
      <alignment horizontal="center" vertical="top"/>
    </xf>
    <xf numFmtId="164" fontId="2" fillId="0" borderId="1" xfId="0" applyNumberFormat="1" applyFont="1" applyBorder="1" applyAlignment="1">
      <alignment horizontal="center" vertical="top"/>
    </xf>
    <xf numFmtId="0" fontId="2" fillId="0" borderId="0" xfId="0" applyFont="1" applyFill="1" applyAlignment="1">
      <alignment horizontal="center" vertical="top"/>
    </xf>
    <xf numFmtId="0" fontId="2" fillId="0" borderId="2" xfId="0" applyFont="1" applyBorder="1" applyAlignment="1">
      <alignment horizontal="center" wrapText="1"/>
    </xf>
    <xf numFmtId="0" fontId="2" fillId="0" borderId="2" xfId="0" applyFont="1" applyBorder="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1" xfId="0" applyFont="1" applyBorder="1" applyAlignment="1"/>
    <xf numFmtId="0" fontId="0"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2" borderId="3"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38"/>
  <sheetViews>
    <sheetView tabSelected="1" topLeftCell="A211" zoomScale="75" zoomScaleNormal="100" zoomScaleSheetLayoutView="100" workbookViewId="0">
      <selection activeCell="H219" sqref="H219"/>
    </sheetView>
  </sheetViews>
  <sheetFormatPr defaultRowHeight="15" x14ac:dyDescent="0.25"/>
  <cols>
    <col min="1" max="1" width="5.28515625" style="3" customWidth="1"/>
    <col min="2" max="2" width="47.7109375" style="12" customWidth="1"/>
    <col min="3" max="3" width="13.5703125" style="13" customWidth="1"/>
    <col min="4" max="4" width="10.140625" style="13" customWidth="1"/>
    <col min="5" max="5" width="11.5703125" style="38" customWidth="1"/>
    <col min="6" max="6" width="10.140625" style="13" customWidth="1"/>
    <col min="7" max="7" width="11.85546875" style="38" customWidth="1"/>
    <col min="8" max="8" width="21.85546875" style="15" customWidth="1"/>
    <col min="9" max="16384" width="9.140625" style="3"/>
  </cols>
  <sheetData>
    <row r="1" spans="1:24" x14ac:dyDescent="0.25">
      <c r="E1" s="55"/>
      <c r="G1" s="55"/>
      <c r="H1" s="37"/>
    </row>
    <row r="2" spans="1:24" s="1" customFormat="1" ht="51" customHeight="1" x14ac:dyDescent="0.25">
      <c r="A2" s="56" t="s">
        <v>44</v>
      </c>
      <c r="B2" s="57"/>
      <c r="C2" s="57"/>
      <c r="D2" s="57"/>
      <c r="E2" s="57"/>
      <c r="F2" s="57"/>
      <c r="G2" s="57"/>
      <c r="H2" s="57"/>
    </row>
    <row r="3" spans="1:24" ht="29.25" customHeight="1" x14ac:dyDescent="0.25">
      <c r="A3" s="24" t="s">
        <v>210</v>
      </c>
      <c r="B3" s="66" t="s">
        <v>211</v>
      </c>
      <c r="C3" s="66" t="s">
        <v>143</v>
      </c>
      <c r="D3" s="71" t="s">
        <v>303</v>
      </c>
      <c r="E3" s="72"/>
      <c r="F3" s="72"/>
      <c r="G3" s="72"/>
      <c r="H3" s="62" t="s">
        <v>212</v>
      </c>
      <c r="I3" s="2"/>
      <c r="J3" s="2"/>
      <c r="K3" s="2"/>
      <c r="L3" s="2"/>
      <c r="M3" s="2"/>
      <c r="N3" s="2"/>
      <c r="O3" s="2"/>
      <c r="P3" s="2"/>
      <c r="Q3" s="2"/>
      <c r="R3" s="2"/>
      <c r="S3" s="2"/>
      <c r="T3" s="2"/>
      <c r="U3" s="2"/>
      <c r="V3" s="2"/>
      <c r="W3" s="2"/>
      <c r="X3" s="2"/>
    </row>
    <row r="4" spans="1:24" ht="18.75" customHeight="1" x14ac:dyDescent="0.25">
      <c r="A4" s="24"/>
      <c r="B4" s="67"/>
      <c r="C4" s="67"/>
      <c r="D4" s="66" t="s">
        <v>336</v>
      </c>
      <c r="E4" s="69" t="s">
        <v>331</v>
      </c>
      <c r="F4" s="66" t="s">
        <v>337</v>
      </c>
      <c r="G4" s="69" t="s">
        <v>332</v>
      </c>
      <c r="H4" s="62"/>
      <c r="I4" s="2"/>
      <c r="J4" s="2"/>
      <c r="K4" s="2"/>
      <c r="L4" s="2"/>
      <c r="M4" s="2"/>
      <c r="N4" s="2"/>
      <c r="O4" s="2"/>
      <c r="P4" s="2"/>
      <c r="Q4" s="2"/>
      <c r="R4" s="2"/>
      <c r="S4" s="2"/>
      <c r="T4" s="2"/>
      <c r="U4" s="2"/>
      <c r="V4" s="2"/>
      <c r="W4" s="2"/>
      <c r="X4" s="2"/>
    </row>
    <row r="5" spans="1:24" ht="44.25" customHeight="1" x14ac:dyDescent="0.25">
      <c r="A5" s="49"/>
      <c r="B5" s="68"/>
      <c r="C5" s="68"/>
      <c r="D5" s="68"/>
      <c r="E5" s="70"/>
      <c r="F5" s="68"/>
      <c r="G5" s="70"/>
      <c r="H5" s="50"/>
      <c r="I5" s="2"/>
      <c r="J5" s="2"/>
      <c r="K5" s="2"/>
      <c r="L5" s="2"/>
      <c r="M5" s="2"/>
      <c r="N5" s="2"/>
      <c r="O5" s="2"/>
      <c r="P5" s="2"/>
      <c r="Q5" s="2"/>
      <c r="R5" s="2"/>
      <c r="S5" s="2"/>
      <c r="T5" s="2"/>
      <c r="U5" s="2"/>
      <c r="V5" s="2"/>
      <c r="W5" s="2"/>
      <c r="X5" s="2"/>
    </row>
    <row r="6" spans="1:24" ht="24.75" customHeight="1" x14ac:dyDescent="0.25">
      <c r="A6" s="58" t="s">
        <v>326</v>
      </c>
      <c r="B6" s="58"/>
      <c r="C6" s="58"/>
      <c r="D6" s="58"/>
      <c r="E6" s="58"/>
      <c r="F6" s="58"/>
      <c r="G6" s="58"/>
      <c r="H6" s="58"/>
      <c r="I6" s="2"/>
      <c r="J6" s="2"/>
      <c r="K6" s="2"/>
      <c r="L6" s="2"/>
      <c r="M6" s="2"/>
      <c r="N6" s="2"/>
      <c r="O6" s="2"/>
      <c r="P6" s="2"/>
      <c r="Q6" s="2"/>
      <c r="R6" s="2"/>
      <c r="S6" s="2"/>
      <c r="T6" s="2"/>
      <c r="U6" s="2"/>
      <c r="V6" s="2"/>
      <c r="W6" s="2"/>
      <c r="X6" s="2"/>
    </row>
    <row r="7" spans="1:24" ht="58.5" customHeight="1" x14ac:dyDescent="0.25">
      <c r="A7" s="19" t="s">
        <v>213</v>
      </c>
      <c r="B7" s="25" t="s">
        <v>65</v>
      </c>
      <c r="C7" s="26">
        <f>C8+C9+C10+C11+C12+C13</f>
        <v>35700</v>
      </c>
      <c r="D7" s="26">
        <f>D8+D9+D10+D11+D12+D13</f>
        <v>35700</v>
      </c>
      <c r="E7" s="39">
        <v>17593.099999999999</v>
      </c>
      <c r="F7" s="26"/>
      <c r="G7" s="39">
        <v>17031.900000000001</v>
      </c>
      <c r="H7" s="59" t="s">
        <v>338</v>
      </c>
      <c r="I7" s="2"/>
      <c r="J7" s="2"/>
      <c r="K7" s="2"/>
      <c r="L7" s="2"/>
      <c r="M7" s="2"/>
      <c r="N7" s="2"/>
      <c r="O7" s="2"/>
      <c r="P7" s="2"/>
      <c r="Q7" s="2"/>
      <c r="R7" s="2"/>
      <c r="S7" s="2"/>
      <c r="T7" s="2"/>
      <c r="U7" s="2"/>
      <c r="V7" s="2"/>
      <c r="W7" s="2"/>
      <c r="X7" s="2"/>
    </row>
    <row r="8" spans="1:24" ht="21.6" customHeight="1" x14ac:dyDescent="0.25">
      <c r="A8" s="19" t="s">
        <v>69</v>
      </c>
      <c r="B8" s="25" t="s">
        <v>335</v>
      </c>
      <c r="C8" s="26">
        <v>20000</v>
      </c>
      <c r="D8" s="26">
        <v>20000</v>
      </c>
      <c r="E8" s="39">
        <v>15073.4</v>
      </c>
      <c r="F8" s="26"/>
      <c r="G8" s="39">
        <v>9926.1</v>
      </c>
      <c r="H8" s="59"/>
      <c r="I8" s="2"/>
      <c r="J8" s="2"/>
      <c r="K8" s="2"/>
      <c r="L8" s="2"/>
      <c r="M8" s="2"/>
      <c r="N8" s="2"/>
      <c r="O8" s="2"/>
      <c r="P8" s="2"/>
      <c r="Q8" s="2"/>
      <c r="R8" s="2"/>
      <c r="S8" s="2"/>
      <c r="T8" s="2"/>
      <c r="U8" s="2"/>
      <c r="V8" s="2"/>
      <c r="W8" s="2"/>
      <c r="X8" s="2"/>
    </row>
    <row r="9" spans="1:24" ht="46.5" customHeight="1" x14ac:dyDescent="0.25">
      <c r="A9" s="19" t="s">
        <v>70</v>
      </c>
      <c r="B9" s="25" t="s">
        <v>66</v>
      </c>
      <c r="C9" s="26">
        <v>3000</v>
      </c>
      <c r="D9" s="26">
        <v>3000</v>
      </c>
      <c r="E9" s="39">
        <v>2154.5</v>
      </c>
      <c r="F9" s="26"/>
      <c r="G9" s="39">
        <v>3930.0410000000002</v>
      </c>
      <c r="H9" s="59"/>
      <c r="I9" s="2"/>
      <c r="J9" s="2"/>
      <c r="K9" s="2"/>
      <c r="L9" s="2"/>
      <c r="M9" s="2"/>
      <c r="N9" s="2"/>
      <c r="O9" s="2"/>
      <c r="P9" s="2"/>
      <c r="Q9" s="2"/>
      <c r="R9" s="2"/>
      <c r="S9" s="2"/>
      <c r="T9" s="2"/>
      <c r="U9" s="2"/>
      <c r="V9" s="2"/>
      <c r="W9" s="2"/>
      <c r="X9" s="2"/>
    </row>
    <row r="10" spans="1:24" ht="18" customHeight="1" x14ac:dyDescent="0.25">
      <c r="A10" s="19" t="s">
        <v>71</v>
      </c>
      <c r="B10" s="25" t="s">
        <v>67</v>
      </c>
      <c r="C10" s="26">
        <v>1700</v>
      </c>
      <c r="D10" s="26">
        <v>1700</v>
      </c>
      <c r="E10" s="39"/>
      <c r="F10" s="26"/>
      <c r="G10" s="39"/>
      <c r="H10" s="59"/>
      <c r="I10" s="2"/>
      <c r="J10" s="2"/>
      <c r="K10" s="2"/>
      <c r="L10" s="2"/>
      <c r="M10" s="2"/>
      <c r="N10" s="2"/>
      <c r="O10" s="2"/>
      <c r="P10" s="2"/>
      <c r="Q10" s="2"/>
      <c r="R10" s="2"/>
      <c r="S10" s="2"/>
      <c r="T10" s="2"/>
      <c r="U10" s="2"/>
      <c r="V10" s="2"/>
      <c r="W10" s="2"/>
      <c r="X10" s="2"/>
    </row>
    <row r="11" spans="1:24" ht="13.5" customHeight="1" x14ac:dyDescent="0.25">
      <c r="A11" s="19" t="s">
        <v>72</v>
      </c>
      <c r="B11" s="20" t="s">
        <v>68</v>
      </c>
      <c r="C11" s="26">
        <v>1000</v>
      </c>
      <c r="D11" s="26">
        <v>1000</v>
      </c>
      <c r="E11" s="39">
        <v>365.22</v>
      </c>
      <c r="F11" s="26"/>
      <c r="G11" s="39">
        <v>15</v>
      </c>
      <c r="H11" s="59"/>
      <c r="I11" s="2"/>
      <c r="J11" s="2"/>
      <c r="K11" s="2"/>
      <c r="L11" s="2"/>
      <c r="M11" s="2"/>
      <c r="N11" s="2"/>
      <c r="O11" s="2"/>
      <c r="P11" s="2"/>
      <c r="Q11" s="2"/>
      <c r="R11" s="2"/>
      <c r="S11" s="2"/>
      <c r="T11" s="2"/>
      <c r="U11" s="2"/>
      <c r="V11" s="2"/>
      <c r="W11" s="2"/>
      <c r="X11" s="2"/>
    </row>
    <row r="12" spans="1:24" ht="14.25" customHeight="1" x14ac:dyDescent="0.25">
      <c r="A12" s="19" t="s">
        <v>73</v>
      </c>
      <c r="B12" s="25" t="s">
        <v>74</v>
      </c>
      <c r="C12" s="26">
        <v>5000</v>
      </c>
      <c r="D12" s="26">
        <v>5000</v>
      </c>
      <c r="E12" s="39"/>
      <c r="F12" s="26"/>
      <c r="G12" s="39">
        <v>1286</v>
      </c>
      <c r="H12" s="59"/>
      <c r="I12" s="2"/>
      <c r="J12" s="2"/>
      <c r="K12" s="2"/>
      <c r="L12" s="2"/>
      <c r="M12" s="2"/>
      <c r="N12" s="2"/>
      <c r="O12" s="2"/>
      <c r="P12" s="2"/>
      <c r="Q12" s="2"/>
      <c r="R12" s="2"/>
      <c r="S12" s="2"/>
      <c r="T12" s="2"/>
      <c r="U12" s="2"/>
      <c r="V12" s="2"/>
      <c r="W12" s="2"/>
      <c r="X12" s="2"/>
    </row>
    <row r="13" spans="1:24" ht="30" customHeight="1" x14ac:dyDescent="0.25">
      <c r="A13" s="19" t="s">
        <v>76</v>
      </c>
      <c r="B13" s="25" t="s">
        <v>77</v>
      </c>
      <c r="C13" s="26">
        <v>5000</v>
      </c>
      <c r="D13" s="26">
        <v>5000</v>
      </c>
      <c r="E13" s="39"/>
      <c r="F13" s="26"/>
      <c r="G13" s="39"/>
      <c r="H13" s="27"/>
      <c r="I13" s="2"/>
      <c r="J13" s="2"/>
      <c r="K13" s="2"/>
      <c r="L13" s="2"/>
      <c r="M13" s="2"/>
      <c r="N13" s="2"/>
      <c r="O13" s="2"/>
      <c r="P13" s="2"/>
      <c r="Q13" s="2"/>
      <c r="R13" s="2"/>
      <c r="S13" s="2"/>
      <c r="T13" s="2"/>
      <c r="U13" s="2"/>
      <c r="V13" s="2"/>
      <c r="W13" s="2"/>
      <c r="X13" s="2"/>
    </row>
    <row r="14" spans="1:24" ht="60" customHeight="1" x14ac:dyDescent="0.25">
      <c r="A14" s="24" t="s">
        <v>215</v>
      </c>
      <c r="B14" s="25" t="s">
        <v>78</v>
      </c>
      <c r="C14" s="26">
        <f>C15+C16+C17+C18+C19</f>
        <v>55350</v>
      </c>
      <c r="D14" s="26">
        <f>D15+D16+D17+D18+D19</f>
        <v>1900</v>
      </c>
      <c r="E14" s="39">
        <v>1370</v>
      </c>
      <c r="F14" s="26">
        <f>F15+F16+F17+F18+F19</f>
        <v>53450</v>
      </c>
      <c r="G14" s="39">
        <v>1331</v>
      </c>
      <c r="H14" s="59" t="s">
        <v>339</v>
      </c>
      <c r="I14" s="2"/>
      <c r="J14" s="2"/>
      <c r="K14" s="2"/>
      <c r="L14" s="2"/>
      <c r="M14" s="2"/>
      <c r="N14" s="2"/>
      <c r="O14" s="2"/>
      <c r="P14" s="2"/>
      <c r="Q14" s="2"/>
      <c r="R14" s="2"/>
      <c r="S14" s="2"/>
      <c r="T14" s="2"/>
      <c r="U14" s="2"/>
      <c r="V14" s="2"/>
      <c r="W14" s="2"/>
      <c r="X14" s="2"/>
    </row>
    <row r="15" spans="1:24" ht="16.5" customHeight="1" x14ac:dyDescent="0.25">
      <c r="A15" s="24" t="s">
        <v>81</v>
      </c>
      <c r="B15" s="25" t="s">
        <v>335</v>
      </c>
      <c r="C15" s="26">
        <v>40000</v>
      </c>
      <c r="D15" s="26">
        <v>700</v>
      </c>
      <c r="E15" s="39">
        <v>1370</v>
      </c>
      <c r="F15" s="26">
        <v>39300</v>
      </c>
      <c r="G15" s="39">
        <v>1331</v>
      </c>
      <c r="H15" s="61"/>
      <c r="I15" s="2"/>
      <c r="J15" s="2"/>
      <c r="K15" s="2"/>
      <c r="L15" s="2"/>
      <c r="M15" s="2"/>
      <c r="N15" s="2"/>
      <c r="O15" s="2"/>
      <c r="P15" s="2"/>
      <c r="Q15" s="2"/>
      <c r="R15" s="2"/>
      <c r="S15" s="2"/>
      <c r="T15" s="2"/>
      <c r="U15" s="2"/>
      <c r="V15" s="2"/>
      <c r="W15" s="2"/>
      <c r="X15" s="2"/>
    </row>
    <row r="16" spans="1:24" ht="29.45" customHeight="1" x14ac:dyDescent="0.25">
      <c r="A16" s="24" t="s">
        <v>82</v>
      </c>
      <c r="B16" s="20" t="s">
        <v>79</v>
      </c>
      <c r="C16" s="26">
        <v>7250</v>
      </c>
      <c r="D16" s="26">
        <v>100</v>
      </c>
      <c r="E16" s="39"/>
      <c r="F16" s="26">
        <v>7150</v>
      </c>
      <c r="G16" s="39"/>
      <c r="H16" s="61"/>
      <c r="I16" s="2"/>
      <c r="J16" s="2"/>
      <c r="K16" s="2"/>
      <c r="L16" s="2"/>
      <c r="M16" s="2"/>
      <c r="N16" s="2"/>
      <c r="O16" s="2"/>
      <c r="P16" s="2"/>
      <c r="Q16" s="2"/>
      <c r="R16" s="2"/>
      <c r="S16" s="2"/>
      <c r="T16" s="2"/>
      <c r="U16" s="2"/>
      <c r="V16" s="2"/>
      <c r="W16" s="2"/>
      <c r="X16" s="2"/>
    </row>
    <row r="17" spans="1:24" ht="61.5" customHeight="1" x14ac:dyDescent="0.25">
      <c r="A17" s="24" t="s">
        <v>83</v>
      </c>
      <c r="B17" s="20" t="s">
        <v>75</v>
      </c>
      <c r="C17" s="26">
        <v>1100</v>
      </c>
      <c r="D17" s="26">
        <v>1100</v>
      </c>
      <c r="E17" s="39"/>
      <c r="F17" s="26"/>
      <c r="G17" s="39"/>
      <c r="H17" s="61"/>
      <c r="I17" s="2"/>
      <c r="J17" s="2"/>
      <c r="K17" s="2"/>
      <c r="L17" s="2"/>
      <c r="M17" s="2"/>
      <c r="N17" s="2"/>
      <c r="O17" s="2"/>
      <c r="P17" s="2"/>
      <c r="Q17" s="2"/>
      <c r="R17" s="2"/>
      <c r="S17" s="2"/>
      <c r="T17" s="2"/>
      <c r="U17" s="2"/>
      <c r="V17" s="2"/>
      <c r="W17" s="2"/>
      <c r="X17" s="2"/>
    </row>
    <row r="18" spans="1:24" ht="13.5" customHeight="1" x14ac:dyDescent="0.25">
      <c r="A18" s="24" t="s">
        <v>84</v>
      </c>
      <c r="B18" s="20" t="s">
        <v>68</v>
      </c>
      <c r="C18" s="26">
        <v>2000</v>
      </c>
      <c r="D18" s="26"/>
      <c r="E18" s="39"/>
      <c r="F18" s="26">
        <v>2000</v>
      </c>
      <c r="G18" s="39"/>
      <c r="H18" s="61"/>
      <c r="I18" s="2"/>
      <c r="J18" s="2"/>
      <c r="K18" s="2"/>
      <c r="L18" s="2"/>
      <c r="M18" s="2"/>
      <c r="N18" s="2"/>
      <c r="O18" s="2"/>
      <c r="P18" s="2"/>
      <c r="Q18" s="2"/>
      <c r="R18" s="2"/>
      <c r="S18" s="2"/>
      <c r="T18" s="2"/>
      <c r="U18" s="2"/>
      <c r="V18" s="2"/>
      <c r="W18" s="2"/>
      <c r="X18" s="2"/>
    </row>
    <row r="19" spans="1:24" ht="13.5" customHeight="1" x14ac:dyDescent="0.25">
      <c r="A19" s="24" t="s">
        <v>85</v>
      </c>
      <c r="B19" s="25" t="s">
        <v>74</v>
      </c>
      <c r="C19" s="26">
        <v>5000</v>
      </c>
      <c r="D19" s="26"/>
      <c r="E19" s="39"/>
      <c r="F19" s="26">
        <v>5000</v>
      </c>
      <c r="G19" s="39"/>
      <c r="H19" s="61"/>
      <c r="I19" s="2"/>
      <c r="J19" s="2"/>
      <c r="K19" s="2"/>
      <c r="L19" s="2"/>
      <c r="M19" s="2"/>
      <c r="N19" s="2"/>
      <c r="O19" s="2"/>
      <c r="P19" s="2"/>
      <c r="Q19" s="2"/>
      <c r="R19" s="2"/>
      <c r="S19" s="2"/>
      <c r="T19" s="2"/>
      <c r="U19" s="2"/>
      <c r="V19" s="2"/>
      <c r="W19" s="2"/>
      <c r="X19" s="2"/>
    </row>
    <row r="20" spans="1:24" ht="64.5" customHeight="1" x14ac:dyDescent="0.25">
      <c r="A20" s="19" t="s">
        <v>216</v>
      </c>
      <c r="B20" s="20" t="s">
        <v>89</v>
      </c>
      <c r="C20" s="26">
        <v>32000</v>
      </c>
      <c r="D20" s="26"/>
      <c r="E20" s="39"/>
      <c r="F20" s="26"/>
      <c r="G20" s="39"/>
      <c r="H20" s="59" t="s">
        <v>339</v>
      </c>
      <c r="I20" s="2"/>
      <c r="J20" s="2"/>
      <c r="K20" s="2"/>
      <c r="L20" s="2"/>
      <c r="M20" s="2"/>
      <c r="N20" s="2"/>
      <c r="O20" s="2"/>
      <c r="P20" s="2"/>
      <c r="Q20" s="2"/>
      <c r="R20" s="2"/>
      <c r="S20" s="2"/>
      <c r="T20" s="2"/>
      <c r="U20" s="2"/>
      <c r="V20" s="2"/>
      <c r="W20" s="2"/>
      <c r="X20" s="2"/>
    </row>
    <row r="21" spans="1:24" ht="25.5" customHeight="1" x14ac:dyDescent="0.25">
      <c r="A21" s="19" t="s">
        <v>90</v>
      </c>
      <c r="B21" s="20" t="s">
        <v>98</v>
      </c>
      <c r="C21" s="26">
        <v>30000</v>
      </c>
      <c r="D21" s="26"/>
      <c r="E21" s="39"/>
      <c r="F21" s="26"/>
      <c r="G21" s="39"/>
      <c r="H21" s="59"/>
      <c r="I21" s="2"/>
      <c r="J21" s="2"/>
      <c r="K21" s="2"/>
      <c r="L21" s="2"/>
      <c r="M21" s="2"/>
      <c r="N21" s="2"/>
      <c r="O21" s="2"/>
      <c r="P21" s="2"/>
      <c r="Q21" s="2"/>
      <c r="R21" s="2"/>
      <c r="S21" s="2"/>
      <c r="T21" s="2"/>
      <c r="U21" s="2"/>
      <c r="V21" s="2"/>
      <c r="W21" s="2"/>
      <c r="X21" s="2"/>
    </row>
    <row r="22" spans="1:24" ht="37.5" customHeight="1" x14ac:dyDescent="0.25">
      <c r="A22" s="19" t="s">
        <v>91</v>
      </c>
      <c r="B22" s="20" t="s">
        <v>99</v>
      </c>
      <c r="C22" s="26">
        <v>2000</v>
      </c>
      <c r="D22" s="26"/>
      <c r="E22" s="39"/>
      <c r="F22" s="26"/>
      <c r="G22" s="39"/>
      <c r="H22" s="59"/>
      <c r="I22" s="2"/>
      <c r="J22" s="2"/>
      <c r="K22" s="2"/>
      <c r="L22" s="2"/>
      <c r="M22" s="2"/>
      <c r="N22" s="2"/>
      <c r="O22" s="2"/>
      <c r="P22" s="2"/>
      <c r="Q22" s="2"/>
      <c r="R22" s="2"/>
      <c r="S22" s="2"/>
      <c r="T22" s="2"/>
      <c r="U22" s="2"/>
      <c r="V22" s="2"/>
      <c r="W22" s="2"/>
      <c r="X22" s="2"/>
    </row>
    <row r="23" spans="1:24" ht="62.25" customHeight="1" x14ac:dyDescent="0.25">
      <c r="A23" s="22" t="s">
        <v>218</v>
      </c>
      <c r="B23" s="20" t="s">
        <v>92</v>
      </c>
      <c r="C23" s="29">
        <v>32000</v>
      </c>
      <c r="D23" s="29"/>
      <c r="E23" s="40"/>
      <c r="F23" s="29"/>
      <c r="G23" s="46">
        <v>1190</v>
      </c>
      <c r="H23" s="59" t="s">
        <v>339</v>
      </c>
      <c r="I23" s="2"/>
      <c r="J23" s="2"/>
      <c r="K23" s="2"/>
      <c r="L23" s="2"/>
      <c r="M23" s="2"/>
      <c r="N23" s="2"/>
      <c r="O23" s="2"/>
      <c r="P23" s="2"/>
      <c r="Q23" s="2"/>
      <c r="R23" s="2"/>
      <c r="S23" s="2"/>
      <c r="T23" s="2"/>
      <c r="U23" s="2"/>
      <c r="V23" s="2"/>
      <c r="W23" s="2"/>
      <c r="X23" s="2"/>
    </row>
    <row r="24" spans="1:24" ht="37.5" customHeight="1" x14ac:dyDescent="0.25">
      <c r="A24" s="22" t="s">
        <v>94</v>
      </c>
      <c r="B24" s="20" t="s">
        <v>98</v>
      </c>
      <c r="C24" s="29">
        <v>30000</v>
      </c>
      <c r="D24" s="29"/>
      <c r="E24" s="40"/>
      <c r="F24" s="29"/>
      <c r="G24" s="46">
        <v>1190</v>
      </c>
      <c r="H24" s="60"/>
      <c r="I24" s="2"/>
      <c r="J24" s="2"/>
      <c r="K24" s="2"/>
      <c r="L24" s="2"/>
      <c r="M24" s="2"/>
      <c r="N24" s="2"/>
      <c r="O24" s="2"/>
      <c r="P24" s="2"/>
      <c r="Q24" s="2"/>
      <c r="R24" s="2"/>
      <c r="S24" s="2"/>
      <c r="T24" s="2"/>
      <c r="U24" s="2"/>
      <c r="V24" s="2"/>
      <c r="W24" s="2"/>
      <c r="X24" s="2"/>
    </row>
    <row r="25" spans="1:24" ht="36" customHeight="1" x14ac:dyDescent="0.25">
      <c r="A25" s="19" t="s">
        <v>93</v>
      </c>
      <c r="B25" s="20" t="s">
        <v>99</v>
      </c>
      <c r="C25" s="26">
        <v>2000</v>
      </c>
      <c r="D25" s="26"/>
      <c r="E25" s="39"/>
      <c r="F25" s="26"/>
      <c r="G25" s="39"/>
      <c r="H25" s="60"/>
      <c r="I25" s="2"/>
      <c r="J25" s="2"/>
      <c r="K25" s="2"/>
      <c r="L25" s="2"/>
      <c r="M25" s="2"/>
      <c r="N25" s="2"/>
      <c r="O25" s="2"/>
      <c r="P25" s="2"/>
      <c r="Q25" s="2"/>
      <c r="R25" s="2"/>
      <c r="S25" s="2"/>
      <c r="T25" s="2"/>
      <c r="U25" s="2"/>
      <c r="V25" s="2"/>
      <c r="W25" s="2"/>
      <c r="X25" s="2"/>
    </row>
    <row r="26" spans="1:24" ht="68.25" customHeight="1" x14ac:dyDescent="0.25">
      <c r="A26" s="19" t="s">
        <v>219</v>
      </c>
      <c r="B26" s="20" t="s">
        <v>95</v>
      </c>
      <c r="C26" s="29">
        <v>32000</v>
      </c>
      <c r="D26" s="26"/>
      <c r="E26" s="39"/>
      <c r="F26" s="26"/>
      <c r="G26" s="39">
        <v>800</v>
      </c>
      <c r="H26" s="59" t="s">
        <v>339</v>
      </c>
      <c r="I26" s="2"/>
      <c r="J26" s="2"/>
      <c r="K26" s="2"/>
      <c r="L26" s="2"/>
      <c r="M26" s="2"/>
      <c r="N26" s="2"/>
      <c r="O26" s="2"/>
      <c r="P26" s="2"/>
      <c r="Q26" s="2"/>
      <c r="R26" s="2"/>
      <c r="S26" s="2"/>
      <c r="T26" s="2"/>
      <c r="U26" s="2"/>
      <c r="V26" s="2"/>
      <c r="W26" s="2"/>
      <c r="X26" s="2"/>
    </row>
    <row r="27" spans="1:24" ht="27.75" customHeight="1" x14ac:dyDescent="0.25">
      <c r="A27" s="19" t="s">
        <v>96</v>
      </c>
      <c r="B27" s="20" t="s">
        <v>98</v>
      </c>
      <c r="C27" s="29">
        <v>30000</v>
      </c>
      <c r="D27" s="26"/>
      <c r="E27" s="39"/>
      <c r="F27" s="26"/>
      <c r="G27" s="39">
        <v>800</v>
      </c>
      <c r="H27" s="59"/>
      <c r="I27" s="2"/>
      <c r="J27" s="2"/>
      <c r="K27" s="2"/>
      <c r="L27" s="2"/>
      <c r="M27" s="2"/>
      <c r="N27" s="2"/>
      <c r="O27" s="2"/>
      <c r="P27" s="2"/>
      <c r="Q27" s="2"/>
      <c r="R27" s="2"/>
      <c r="S27" s="2"/>
      <c r="T27" s="2"/>
      <c r="U27" s="2"/>
      <c r="V27" s="2"/>
      <c r="W27" s="2"/>
      <c r="X27" s="2"/>
    </row>
    <row r="28" spans="1:24" ht="36.75" customHeight="1" x14ac:dyDescent="0.25">
      <c r="A28" s="19" t="s">
        <v>97</v>
      </c>
      <c r="B28" s="20" t="s">
        <v>99</v>
      </c>
      <c r="C28" s="26">
        <v>2000</v>
      </c>
      <c r="D28" s="26"/>
      <c r="E28" s="39"/>
      <c r="F28" s="26"/>
      <c r="G28" s="39"/>
      <c r="H28" s="59"/>
      <c r="I28" s="2"/>
      <c r="J28" s="2"/>
      <c r="K28" s="2"/>
      <c r="L28" s="2"/>
      <c r="M28" s="2"/>
      <c r="N28" s="2"/>
      <c r="O28" s="2"/>
      <c r="P28" s="2"/>
      <c r="Q28" s="2"/>
      <c r="R28" s="2"/>
      <c r="S28" s="2"/>
      <c r="T28" s="2"/>
      <c r="U28" s="2"/>
      <c r="V28" s="2"/>
      <c r="W28" s="2"/>
      <c r="X28" s="2"/>
    </row>
    <row r="29" spans="1:24" ht="31.5" customHeight="1" x14ac:dyDescent="0.25">
      <c r="A29" s="19" t="s">
        <v>220</v>
      </c>
      <c r="B29" s="20" t="s">
        <v>124</v>
      </c>
      <c r="C29" s="26">
        <v>400</v>
      </c>
      <c r="D29" s="26">
        <v>400</v>
      </c>
      <c r="E29" s="39">
        <v>34.840000000000003</v>
      </c>
      <c r="F29" s="26"/>
      <c r="G29" s="39"/>
      <c r="H29" s="59" t="s">
        <v>217</v>
      </c>
      <c r="I29" s="2"/>
      <c r="J29" s="2"/>
      <c r="K29" s="2"/>
      <c r="L29" s="2"/>
      <c r="M29" s="2"/>
      <c r="N29" s="2"/>
      <c r="O29" s="2"/>
      <c r="P29" s="2"/>
      <c r="Q29" s="2"/>
      <c r="R29" s="2"/>
      <c r="S29" s="2"/>
      <c r="T29" s="2"/>
      <c r="U29" s="2"/>
      <c r="V29" s="2"/>
      <c r="W29" s="2"/>
      <c r="X29" s="2"/>
    </row>
    <row r="30" spans="1:24" ht="19.5" customHeight="1" x14ac:dyDescent="0.25">
      <c r="A30" s="19" t="s">
        <v>22</v>
      </c>
      <c r="B30" s="20" t="s">
        <v>45</v>
      </c>
      <c r="C30" s="26">
        <v>150</v>
      </c>
      <c r="D30" s="26">
        <v>150</v>
      </c>
      <c r="E30" s="39"/>
      <c r="F30" s="26"/>
      <c r="G30" s="39"/>
      <c r="H30" s="59"/>
      <c r="I30" s="2"/>
      <c r="J30" s="2"/>
      <c r="K30" s="2"/>
      <c r="L30" s="2"/>
      <c r="M30" s="2"/>
      <c r="N30" s="2"/>
      <c r="O30" s="2"/>
      <c r="P30" s="2"/>
      <c r="Q30" s="2"/>
      <c r="R30" s="2"/>
      <c r="S30" s="2"/>
      <c r="T30" s="2"/>
      <c r="U30" s="2"/>
      <c r="V30" s="2"/>
      <c r="W30" s="2"/>
      <c r="X30" s="2"/>
    </row>
    <row r="31" spans="1:24" ht="19.899999999999999" customHeight="1" x14ac:dyDescent="0.25">
      <c r="A31" s="19" t="s">
        <v>23</v>
      </c>
      <c r="B31" s="20" t="s">
        <v>125</v>
      </c>
      <c r="C31" s="26">
        <v>150</v>
      </c>
      <c r="D31" s="26">
        <v>150</v>
      </c>
      <c r="E31" s="39">
        <v>34.799999999999997</v>
      </c>
      <c r="F31" s="26"/>
      <c r="G31" s="39"/>
      <c r="H31" s="59"/>
      <c r="I31" s="2"/>
      <c r="J31" s="2"/>
      <c r="K31" s="2"/>
      <c r="L31" s="2"/>
      <c r="M31" s="2"/>
      <c r="N31" s="2"/>
      <c r="O31" s="2"/>
      <c r="P31" s="2"/>
      <c r="Q31" s="2"/>
      <c r="R31" s="2"/>
      <c r="S31" s="2"/>
      <c r="T31" s="2"/>
      <c r="U31" s="2"/>
      <c r="V31" s="2"/>
      <c r="W31" s="2"/>
      <c r="X31" s="2"/>
    </row>
    <row r="32" spans="1:24" ht="21" customHeight="1" x14ac:dyDescent="0.25">
      <c r="A32" s="19" t="s">
        <v>24</v>
      </c>
      <c r="B32" s="20" t="s">
        <v>126</v>
      </c>
      <c r="C32" s="26">
        <v>100</v>
      </c>
      <c r="D32" s="26">
        <v>100</v>
      </c>
      <c r="E32" s="39"/>
      <c r="F32" s="26"/>
      <c r="G32" s="39"/>
      <c r="H32" s="59"/>
      <c r="I32" s="2"/>
      <c r="J32" s="2"/>
      <c r="K32" s="2"/>
      <c r="L32" s="2"/>
      <c r="M32" s="2"/>
      <c r="N32" s="2"/>
      <c r="O32" s="2"/>
      <c r="P32" s="2"/>
      <c r="Q32" s="2"/>
      <c r="R32" s="2"/>
      <c r="S32" s="2"/>
      <c r="T32" s="2"/>
      <c r="U32" s="2"/>
      <c r="V32" s="2"/>
      <c r="W32" s="2"/>
      <c r="X32" s="2"/>
    </row>
    <row r="33" spans="1:24" ht="29.25" customHeight="1" x14ac:dyDescent="0.25">
      <c r="A33" s="19" t="s">
        <v>221</v>
      </c>
      <c r="B33" s="20" t="s">
        <v>127</v>
      </c>
      <c r="C33" s="26">
        <v>200</v>
      </c>
      <c r="D33" s="26">
        <v>200</v>
      </c>
      <c r="E33" s="39">
        <v>23.3</v>
      </c>
      <c r="F33" s="26"/>
      <c r="G33" s="39"/>
      <c r="H33" s="59" t="s">
        <v>278</v>
      </c>
      <c r="I33" s="2"/>
      <c r="J33" s="2"/>
      <c r="K33" s="2"/>
      <c r="L33" s="2"/>
      <c r="M33" s="2"/>
      <c r="N33" s="2"/>
      <c r="O33" s="2"/>
      <c r="P33" s="2"/>
      <c r="Q33" s="2"/>
      <c r="R33" s="2"/>
      <c r="S33" s="2"/>
      <c r="T33" s="2"/>
      <c r="U33" s="2"/>
      <c r="V33" s="2"/>
      <c r="W33" s="2"/>
      <c r="X33" s="2"/>
    </row>
    <row r="34" spans="1:24" ht="16.5" customHeight="1" x14ac:dyDescent="0.25">
      <c r="A34" s="19" t="s">
        <v>25</v>
      </c>
      <c r="B34" s="20" t="s">
        <v>125</v>
      </c>
      <c r="C34" s="26">
        <v>100</v>
      </c>
      <c r="D34" s="26">
        <v>100</v>
      </c>
      <c r="E34" s="39"/>
      <c r="F34" s="26"/>
      <c r="G34" s="39"/>
      <c r="H34" s="59"/>
      <c r="I34" s="2"/>
      <c r="J34" s="2"/>
      <c r="K34" s="2"/>
      <c r="L34" s="2"/>
      <c r="M34" s="2"/>
      <c r="N34" s="2"/>
      <c r="O34" s="2"/>
      <c r="P34" s="2"/>
      <c r="Q34" s="2"/>
      <c r="R34" s="2"/>
      <c r="S34" s="2"/>
      <c r="T34" s="2"/>
      <c r="U34" s="2"/>
      <c r="V34" s="2"/>
      <c r="W34" s="2"/>
      <c r="X34" s="2"/>
    </row>
    <row r="35" spans="1:24" ht="24.75" customHeight="1" x14ac:dyDescent="0.25">
      <c r="A35" s="19" t="s">
        <v>26</v>
      </c>
      <c r="B35" s="20" t="s">
        <v>128</v>
      </c>
      <c r="C35" s="26">
        <v>100</v>
      </c>
      <c r="D35" s="26">
        <v>100</v>
      </c>
      <c r="E35" s="39">
        <v>23.3</v>
      </c>
      <c r="F35" s="26"/>
      <c r="G35" s="39"/>
      <c r="H35" s="59"/>
      <c r="I35" s="2"/>
      <c r="J35" s="2"/>
      <c r="K35" s="2"/>
      <c r="L35" s="2"/>
      <c r="M35" s="2"/>
      <c r="N35" s="2"/>
      <c r="O35" s="2"/>
      <c r="P35" s="2"/>
      <c r="Q35" s="2"/>
      <c r="R35" s="2"/>
      <c r="S35" s="2"/>
      <c r="T35" s="2"/>
      <c r="U35" s="2"/>
      <c r="V35" s="2"/>
      <c r="W35" s="2"/>
      <c r="X35" s="2"/>
    </row>
    <row r="36" spans="1:24" ht="31.5" customHeight="1" x14ac:dyDescent="0.25">
      <c r="A36" s="19" t="s">
        <v>129</v>
      </c>
      <c r="B36" s="20" t="s">
        <v>130</v>
      </c>
      <c r="C36" s="26">
        <v>800</v>
      </c>
      <c r="D36" s="26">
        <v>800</v>
      </c>
      <c r="E36" s="39">
        <v>96.6</v>
      </c>
      <c r="F36" s="26"/>
      <c r="G36" s="39"/>
      <c r="H36" s="59" t="s">
        <v>278</v>
      </c>
      <c r="I36" s="2"/>
      <c r="J36" s="2"/>
      <c r="K36" s="2"/>
      <c r="L36" s="2"/>
      <c r="M36" s="2"/>
      <c r="N36" s="2"/>
      <c r="O36" s="2"/>
      <c r="P36" s="2"/>
      <c r="Q36" s="2"/>
      <c r="R36" s="2"/>
      <c r="S36" s="2"/>
      <c r="T36" s="2"/>
      <c r="U36" s="2"/>
      <c r="V36" s="2"/>
      <c r="W36" s="2"/>
      <c r="X36" s="2"/>
    </row>
    <row r="37" spans="1:24" ht="15" customHeight="1" x14ac:dyDescent="0.25">
      <c r="A37" s="19" t="s">
        <v>27</v>
      </c>
      <c r="B37" s="20" t="s">
        <v>131</v>
      </c>
      <c r="C37" s="26">
        <v>150</v>
      </c>
      <c r="D37" s="26">
        <v>150</v>
      </c>
      <c r="E37" s="39"/>
      <c r="F37" s="26"/>
      <c r="G37" s="39"/>
      <c r="H37" s="59"/>
      <c r="I37" s="2"/>
      <c r="J37" s="2"/>
      <c r="K37" s="2"/>
      <c r="L37" s="2"/>
      <c r="M37" s="2"/>
      <c r="N37" s="2"/>
      <c r="O37" s="2"/>
      <c r="P37" s="2"/>
      <c r="Q37" s="2"/>
      <c r="R37" s="2"/>
      <c r="S37" s="2"/>
      <c r="T37" s="2"/>
      <c r="U37" s="2"/>
      <c r="V37" s="2"/>
      <c r="W37" s="2"/>
      <c r="X37" s="2"/>
    </row>
    <row r="38" spans="1:24" ht="13.5" customHeight="1" x14ac:dyDescent="0.25">
      <c r="A38" s="19" t="s">
        <v>28</v>
      </c>
      <c r="B38" s="20" t="s">
        <v>132</v>
      </c>
      <c r="C38" s="26">
        <v>250</v>
      </c>
      <c r="D38" s="26">
        <v>250</v>
      </c>
      <c r="E38" s="39">
        <v>47.4</v>
      </c>
      <c r="F38" s="26"/>
      <c r="G38" s="39"/>
      <c r="H38" s="59"/>
      <c r="I38" s="2"/>
      <c r="J38" s="2"/>
      <c r="K38" s="2"/>
      <c r="L38" s="2"/>
      <c r="M38" s="2"/>
      <c r="N38" s="2"/>
      <c r="O38" s="2"/>
      <c r="P38" s="2"/>
      <c r="Q38" s="2"/>
      <c r="R38" s="2"/>
      <c r="S38" s="2"/>
      <c r="T38" s="2"/>
      <c r="U38" s="2"/>
      <c r="V38" s="2"/>
      <c r="W38" s="2"/>
      <c r="X38" s="2"/>
    </row>
    <row r="39" spans="1:24" ht="12.75" customHeight="1" x14ac:dyDescent="0.25">
      <c r="A39" s="19" t="s">
        <v>29</v>
      </c>
      <c r="B39" s="20" t="s">
        <v>133</v>
      </c>
      <c r="C39" s="26">
        <v>200</v>
      </c>
      <c r="D39" s="26">
        <v>200</v>
      </c>
      <c r="E39" s="39"/>
      <c r="F39" s="26"/>
      <c r="G39" s="39"/>
      <c r="H39" s="59"/>
      <c r="I39" s="2"/>
      <c r="J39" s="2"/>
      <c r="K39" s="2"/>
      <c r="L39" s="2"/>
      <c r="M39" s="2"/>
      <c r="N39" s="2"/>
      <c r="O39" s="2"/>
      <c r="P39" s="2"/>
      <c r="Q39" s="2"/>
      <c r="R39" s="2"/>
      <c r="S39" s="2"/>
      <c r="T39" s="2"/>
      <c r="U39" s="2"/>
      <c r="V39" s="2"/>
      <c r="W39" s="2"/>
      <c r="X39" s="2"/>
    </row>
    <row r="40" spans="1:24" ht="13.5" customHeight="1" x14ac:dyDescent="0.25">
      <c r="A40" s="19" t="s">
        <v>30</v>
      </c>
      <c r="B40" s="20" t="s">
        <v>128</v>
      </c>
      <c r="C40" s="26">
        <v>200</v>
      </c>
      <c r="D40" s="26">
        <v>200</v>
      </c>
      <c r="E40" s="39">
        <v>49.2</v>
      </c>
      <c r="F40" s="26"/>
      <c r="G40" s="39"/>
      <c r="H40" s="59"/>
      <c r="I40" s="2"/>
      <c r="J40" s="2"/>
      <c r="K40" s="2"/>
      <c r="L40" s="2"/>
      <c r="M40" s="2"/>
      <c r="N40" s="2"/>
      <c r="O40" s="2"/>
      <c r="P40" s="2"/>
      <c r="Q40" s="2"/>
      <c r="R40" s="2"/>
      <c r="S40" s="2"/>
      <c r="T40" s="2"/>
      <c r="U40" s="2"/>
      <c r="V40" s="2"/>
      <c r="W40" s="2"/>
      <c r="X40" s="2"/>
    </row>
    <row r="41" spans="1:24" ht="47.45" customHeight="1" x14ac:dyDescent="0.25">
      <c r="A41" s="19" t="s">
        <v>225</v>
      </c>
      <c r="B41" s="25" t="s">
        <v>123</v>
      </c>
      <c r="C41" s="26">
        <f>C42+C43+C44+C45+C46+C47+C48</f>
        <v>13400</v>
      </c>
      <c r="D41" s="26">
        <f>D42+D43+D44+D45+D46+D47+D48</f>
        <v>9400</v>
      </c>
      <c r="E41" s="39">
        <v>56.4</v>
      </c>
      <c r="F41" s="26">
        <f>F42+F43+F44+F45+F46+F47+F48</f>
        <v>4000</v>
      </c>
      <c r="G41" s="39"/>
      <c r="H41" s="63" t="s">
        <v>277</v>
      </c>
      <c r="I41" s="2"/>
      <c r="J41" s="2"/>
      <c r="K41" s="2"/>
      <c r="L41" s="2"/>
      <c r="M41" s="2"/>
      <c r="N41" s="2"/>
      <c r="O41" s="2"/>
      <c r="P41" s="2"/>
      <c r="Q41" s="2"/>
      <c r="R41" s="2"/>
      <c r="S41" s="2"/>
      <c r="T41" s="2"/>
      <c r="U41" s="2"/>
      <c r="V41" s="2"/>
      <c r="W41" s="2"/>
      <c r="X41" s="2"/>
    </row>
    <row r="42" spans="1:24" ht="15" customHeight="1" x14ac:dyDescent="0.25">
      <c r="A42" s="19" t="s">
        <v>31</v>
      </c>
      <c r="B42" s="25" t="s">
        <v>46</v>
      </c>
      <c r="C42" s="26">
        <v>2200</v>
      </c>
      <c r="D42" s="26">
        <v>200</v>
      </c>
      <c r="E42" s="39">
        <v>12.5</v>
      </c>
      <c r="F42" s="26">
        <v>2000</v>
      </c>
      <c r="G42" s="39"/>
      <c r="H42" s="64"/>
      <c r="I42" s="2"/>
      <c r="J42" s="2"/>
      <c r="K42" s="2"/>
      <c r="L42" s="2"/>
      <c r="M42" s="2"/>
      <c r="N42" s="2"/>
      <c r="O42" s="2"/>
      <c r="P42" s="2"/>
      <c r="Q42" s="2"/>
      <c r="R42" s="2"/>
      <c r="S42" s="2"/>
      <c r="T42" s="2"/>
      <c r="U42" s="2"/>
      <c r="V42" s="2"/>
      <c r="W42" s="2"/>
      <c r="X42" s="2"/>
    </row>
    <row r="43" spans="1:24" ht="15" customHeight="1" x14ac:dyDescent="0.25">
      <c r="A43" s="19" t="s">
        <v>32</v>
      </c>
      <c r="B43" s="23" t="s">
        <v>122</v>
      </c>
      <c r="C43" s="26">
        <v>2200</v>
      </c>
      <c r="D43" s="26">
        <v>2200</v>
      </c>
      <c r="E43" s="39">
        <v>12.5</v>
      </c>
      <c r="F43" s="26"/>
      <c r="G43" s="39"/>
      <c r="H43" s="64"/>
      <c r="I43" s="2"/>
      <c r="J43" s="2"/>
      <c r="K43" s="2"/>
      <c r="L43" s="2"/>
      <c r="M43" s="2"/>
      <c r="N43" s="2"/>
      <c r="O43" s="2"/>
      <c r="P43" s="2"/>
      <c r="Q43" s="2"/>
      <c r="R43" s="2"/>
      <c r="S43" s="2"/>
      <c r="T43" s="2"/>
      <c r="U43" s="2"/>
      <c r="V43" s="2"/>
      <c r="W43" s="2"/>
      <c r="X43" s="2"/>
    </row>
    <row r="44" spans="1:24" ht="17.25" customHeight="1" x14ac:dyDescent="0.25">
      <c r="A44" s="19" t="s">
        <v>33</v>
      </c>
      <c r="B44" s="25" t="s">
        <v>47</v>
      </c>
      <c r="C44" s="26">
        <v>2200</v>
      </c>
      <c r="D44" s="26">
        <v>200</v>
      </c>
      <c r="E44" s="39"/>
      <c r="F44" s="26">
        <v>2000</v>
      </c>
      <c r="G44" s="39"/>
      <c r="H44" s="65"/>
      <c r="I44" s="2"/>
      <c r="J44" s="2"/>
      <c r="K44" s="2"/>
      <c r="L44" s="2"/>
      <c r="M44" s="2"/>
      <c r="N44" s="2"/>
      <c r="O44" s="2"/>
      <c r="P44" s="2"/>
      <c r="Q44" s="2"/>
      <c r="R44" s="2"/>
      <c r="S44" s="2"/>
      <c r="T44" s="2"/>
      <c r="U44" s="2"/>
      <c r="V44" s="2"/>
      <c r="W44" s="2"/>
      <c r="X44" s="2"/>
    </row>
    <row r="45" spans="1:24" ht="16.5" customHeight="1" x14ac:dyDescent="0.25">
      <c r="A45" s="19" t="s">
        <v>34</v>
      </c>
      <c r="B45" s="25" t="s">
        <v>48</v>
      </c>
      <c r="C45" s="26">
        <v>2200</v>
      </c>
      <c r="D45" s="26">
        <v>2200</v>
      </c>
      <c r="E45" s="39"/>
      <c r="F45" s="26"/>
      <c r="G45" s="39"/>
      <c r="H45" s="63" t="s">
        <v>277</v>
      </c>
      <c r="I45" s="2"/>
      <c r="J45" s="2"/>
      <c r="K45" s="2"/>
      <c r="L45" s="2"/>
      <c r="M45" s="2"/>
      <c r="N45" s="2"/>
      <c r="O45" s="2"/>
      <c r="P45" s="2"/>
      <c r="Q45" s="2"/>
      <c r="R45" s="2"/>
      <c r="S45" s="2"/>
      <c r="T45" s="2"/>
      <c r="U45" s="2"/>
      <c r="V45" s="2"/>
      <c r="W45" s="2"/>
      <c r="X45" s="2"/>
    </row>
    <row r="46" spans="1:24" ht="15" customHeight="1" x14ac:dyDescent="0.25">
      <c r="A46" s="19" t="s">
        <v>35</v>
      </c>
      <c r="B46" s="25" t="s">
        <v>49</v>
      </c>
      <c r="C46" s="26">
        <v>2200</v>
      </c>
      <c r="D46" s="26">
        <v>2200</v>
      </c>
      <c r="E46" s="39">
        <v>31.4</v>
      </c>
      <c r="F46" s="26"/>
      <c r="G46" s="39"/>
      <c r="H46" s="64"/>
      <c r="I46" s="2"/>
      <c r="J46" s="2"/>
      <c r="K46" s="2"/>
      <c r="L46" s="2"/>
      <c r="M46" s="2"/>
      <c r="N46" s="2"/>
      <c r="O46" s="2"/>
      <c r="P46" s="2"/>
      <c r="Q46" s="2"/>
      <c r="R46" s="2"/>
      <c r="S46" s="2"/>
      <c r="T46" s="2"/>
      <c r="U46" s="2"/>
      <c r="V46" s="2"/>
      <c r="W46" s="2"/>
      <c r="X46" s="2"/>
    </row>
    <row r="47" spans="1:24" ht="17.25" customHeight="1" x14ac:dyDescent="0.25">
      <c r="A47" s="19" t="s">
        <v>36</v>
      </c>
      <c r="B47" s="25" t="s">
        <v>50</v>
      </c>
      <c r="C47" s="26">
        <v>2200</v>
      </c>
      <c r="D47" s="26">
        <v>2200</v>
      </c>
      <c r="E47" s="39"/>
      <c r="F47" s="26"/>
      <c r="G47" s="39"/>
      <c r="H47" s="64"/>
      <c r="I47" s="2"/>
      <c r="J47" s="2"/>
      <c r="K47" s="2"/>
      <c r="L47" s="2"/>
      <c r="M47" s="2"/>
      <c r="N47" s="2"/>
      <c r="O47" s="2"/>
      <c r="P47" s="2"/>
      <c r="Q47" s="2"/>
      <c r="R47" s="2"/>
      <c r="S47" s="2"/>
      <c r="T47" s="2"/>
      <c r="U47" s="2"/>
      <c r="V47" s="2"/>
      <c r="W47" s="2"/>
      <c r="X47" s="2"/>
    </row>
    <row r="48" spans="1:24" ht="27" customHeight="1" x14ac:dyDescent="0.25">
      <c r="A48" s="19" t="s">
        <v>37</v>
      </c>
      <c r="B48" s="25" t="s">
        <v>51</v>
      </c>
      <c r="C48" s="26">
        <v>200</v>
      </c>
      <c r="D48" s="26">
        <v>200</v>
      </c>
      <c r="E48" s="39"/>
      <c r="F48" s="26"/>
      <c r="G48" s="39"/>
      <c r="H48" s="65"/>
      <c r="I48" s="2"/>
      <c r="J48" s="2"/>
      <c r="K48" s="2"/>
      <c r="L48" s="2"/>
      <c r="M48" s="2"/>
      <c r="N48" s="2"/>
      <c r="O48" s="2"/>
      <c r="P48" s="2"/>
      <c r="Q48" s="2"/>
      <c r="R48" s="2"/>
      <c r="S48" s="2"/>
      <c r="T48" s="2"/>
      <c r="U48" s="2"/>
      <c r="V48" s="2"/>
      <c r="W48" s="2"/>
      <c r="X48" s="2"/>
    </row>
    <row r="49" spans="1:24" ht="81" customHeight="1" x14ac:dyDescent="0.25">
      <c r="A49" s="19" t="s">
        <v>227</v>
      </c>
      <c r="B49" s="25" t="s">
        <v>134</v>
      </c>
      <c r="C49" s="26">
        <v>1000</v>
      </c>
      <c r="D49" s="26"/>
      <c r="E49" s="39"/>
      <c r="F49" s="26">
        <v>1000</v>
      </c>
      <c r="G49" s="39"/>
      <c r="H49" s="27" t="s">
        <v>277</v>
      </c>
      <c r="I49" s="2"/>
      <c r="J49" s="2"/>
      <c r="K49" s="2"/>
      <c r="L49" s="2"/>
      <c r="M49" s="2"/>
      <c r="N49" s="2"/>
      <c r="O49" s="2"/>
      <c r="P49" s="2"/>
      <c r="Q49" s="2"/>
      <c r="R49" s="2"/>
      <c r="S49" s="2"/>
      <c r="T49" s="2"/>
      <c r="U49" s="2"/>
      <c r="V49" s="2"/>
      <c r="W49" s="2"/>
      <c r="X49" s="2"/>
    </row>
    <row r="50" spans="1:24" ht="33" customHeight="1" x14ac:dyDescent="0.25">
      <c r="A50" s="24" t="s">
        <v>228</v>
      </c>
      <c r="B50" s="25" t="s">
        <v>200</v>
      </c>
      <c r="C50" s="26">
        <v>160.30000000000001</v>
      </c>
      <c r="D50" s="26">
        <v>0</v>
      </c>
      <c r="E50" s="39">
        <v>0</v>
      </c>
      <c r="F50" s="26">
        <v>160.30000000000001</v>
      </c>
      <c r="G50" s="39">
        <v>0</v>
      </c>
      <c r="H50" s="27" t="s">
        <v>214</v>
      </c>
      <c r="I50" s="2"/>
      <c r="J50" s="2"/>
      <c r="K50" s="2"/>
      <c r="L50" s="2"/>
      <c r="M50" s="2"/>
      <c r="N50" s="2"/>
      <c r="O50" s="2"/>
      <c r="P50" s="2"/>
      <c r="Q50" s="2"/>
      <c r="R50" s="2"/>
      <c r="S50" s="2"/>
      <c r="T50" s="2"/>
      <c r="U50" s="2"/>
      <c r="V50" s="2"/>
      <c r="W50" s="2"/>
      <c r="X50" s="2"/>
    </row>
    <row r="51" spans="1:24" ht="30.75" customHeight="1" x14ac:dyDescent="0.25">
      <c r="A51" s="24" t="s">
        <v>241</v>
      </c>
      <c r="B51" s="25" t="s">
        <v>201</v>
      </c>
      <c r="C51" s="26">
        <v>160.30000000000001</v>
      </c>
      <c r="D51" s="26">
        <v>0</v>
      </c>
      <c r="E51" s="39">
        <v>0</v>
      </c>
      <c r="F51" s="26">
        <v>160.30000000000001</v>
      </c>
      <c r="G51" s="39">
        <v>0</v>
      </c>
      <c r="H51" s="27" t="s">
        <v>214</v>
      </c>
      <c r="I51" s="2"/>
      <c r="J51" s="2"/>
      <c r="K51" s="2"/>
      <c r="L51" s="2"/>
      <c r="M51" s="2"/>
      <c r="N51" s="2"/>
      <c r="O51" s="2"/>
      <c r="P51" s="2"/>
      <c r="Q51" s="2"/>
      <c r="R51" s="2"/>
      <c r="S51" s="2"/>
      <c r="T51" s="2"/>
      <c r="U51" s="2"/>
      <c r="V51" s="2"/>
      <c r="W51" s="2"/>
      <c r="X51" s="2"/>
    </row>
    <row r="52" spans="1:24" ht="75" customHeight="1" x14ac:dyDescent="0.25">
      <c r="A52" s="24" t="s">
        <v>229</v>
      </c>
      <c r="B52" s="25" t="s">
        <v>3</v>
      </c>
      <c r="C52" s="26" t="s">
        <v>223</v>
      </c>
      <c r="D52" s="26">
        <v>15315.9</v>
      </c>
      <c r="E52" s="39"/>
      <c r="F52" s="26">
        <v>10000</v>
      </c>
      <c r="G52" s="39"/>
      <c r="H52" s="27" t="s">
        <v>279</v>
      </c>
      <c r="I52" s="2"/>
      <c r="J52" s="2"/>
      <c r="K52" s="2"/>
      <c r="L52" s="2"/>
      <c r="M52" s="2"/>
      <c r="N52" s="2"/>
      <c r="O52" s="2"/>
      <c r="P52" s="2"/>
      <c r="Q52" s="2"/>
      <c r="R52" s="2"/>
      <c r="S52" s="2"/>
      <c r="T52" s="2"/>
      <c r="U52" s="2"/>
      <c r="V52" s="2"/>
      <c r="W52" s="2"/>
      <c r="X52" s="2"/>
    </row>
    <row r="53" spans="1:24" ht="45" customHeight="1" x14ac:dyDescent="0.25">
      <c r="A53" s="24" t="s">
        <v>230</v>
      </c>
      <c r="B53" s="25" t="s">
        <v>4</v>
      </c>
      <c r="C53" s="26">
        <v>5000</v>
      </c>
      <c r="D53" s="26"/>
      <c r="E53" s="39"/>
      <c r="F53" s="26"/>
      <c r="G53" s="39"/>
      <c r="H53" s="27" t="s">
        <v>224</v>
      </c>
      <c r="I53" s="2"/>
      <c r="J53" s="2"/>
      <c r="K53" s="2"/>
      <c r="L53" s="2"/>
      <c r="M53" s="2"/>
      <c r="N53" s="2"/>
      <c r="O53" s="2"/>
      <c r="P53" s="2"/>
      <c r="Q53" s="2"/>
      <c r="R53" s="2"/>
      <c r="S53" s="2"/>
      <c r="T53" s="2"/>
      <c r="U53" s="2"/>
      <c r="V53" s="2"/>
      <c r="W53" s="2"/>
      <c r="X53" s="2"/>
    </row>
    <row r="54" spans="1:24" ht="46.5" customHeight="1" x14ac:dyDescent="0.25">
      <c r="A54" s="24" t="s">
        <v>242</v>
      </c>
      <c r="B54" s="25" t="s">
        <v>5</v>
      </c>
      <c r="C54" s="26">
        <v>10000</v>
      </c>
      <c r="D54" s="26"/>
      <c r="E54" s="39"/>
      <c r="F54" s="26"/>
      <c r="G54" s="39"/>
      <c r="H54" s="27" t="s">
        <v>224</v>
      </c>
      <c r="I54" s="2"/>
      <c r="J54" s="2"/>
      <c r="K54" s="2"/>
      <c r="L54" s="2"/>
      <c r="M54" s="2"/>
      <c r="N54" s="2"/>
      <c r="O54" s="2"/>
      <c r="P54" s="2"/>
      <c r="Q54" s="2"/>
      <c r="R54" s="2"/>
      <c r="S54" s="2"/>
      <c r="T54" s="2"/>
      <c r="U54" s="2"/>
      <c r="V54" s="2"/>
      <c r="W54" s="2"/>
      <c r="X54" s="2"/>
    </row>
    <row r="55" spans="1:24" ht="48" customHeight="1" x14ac:dyDescent="0.25">
      <c r="A55" s="24" t="s">
        <v>231</v>
      </c>
      <c r="B55" s="25" t="s">
        <v>192</v>
      </c>
      <c r="C55" s="26">
        <v>20000</v>
      </c>
      <c r="D55" s="26"/>
      <c r="E55" s="39"/>
      <c r="F55" s="26"/>
      <c r="G55" s="39"/>
      <c r="H55" s="27" t="s">
        <v>224</v>
      </c>
      <c r="I55" s="2"/>
      <c r="J55" s="2"/>
      <c r="K55" s="2"/>
      <c r="L55" s="2"/>
      <c r="M55" s="2"/>
      <c r="N55" s="2"/>
      <c r="O55" s="2"/>
      <c r="P55" s="2"/>
      <c r="Q55" s="2"/>
      <c r="R55" s="2"/>
      <c r="S55" s="2"/>
      <c r="T55" s="2"/>
      <c r="U55" s="2"/>
      <c r="V55" s="2"/>
      <c r="W55" s="2"/>
      <c r="X55" s="2"/>
    </row>
    <row r="56" spans="1:24" ht="45.75" customHeight="1" x14ac:dyDescent="0.25">
      <c r="A56" s="24" t="s">
        <v>233</v>
      </c>
      <c r="B56" s="25" t="s">
        <v>306</v>
      </c>
      <c r="C56" s="26">
        <v>4000</v>
      </c>
      <c r="D56" s="26">
        <v>0</v>
      </c>
      <c r="E56" s="39">
        <v>0</v>
      </c>
      <c r="F56" s="26">
        <v>2000</v>
      </c>
      <c r="G56" s="39">
        <v>0</v>
      </c>
      <c r="H56" s="27" t="s">
        <v>214</v>
      </c>
      <c r="I56" s="2"/>
      <c r="J56" s="2"/>
      <c r="K56" s="2"/>
      <c r="L56" s="2"/>
      <c r="M56" s="2"/>
      <c r="N56" s="2"/>
      <c r="O56" s="2"/>
      <c r="P56" s="2"/>
      <c r="Q56" s="2"/>
      <c r="R56" s="2"/>
      <c r="S56" s="2"/>
      <c r="T56" s="2"/>
      <c r="U56" s="2"/>
      <c r="V56" s="2"/>
      <c r="W56" s="2"/>
      <c r="X56" s="2"/>
    </row>
    <row r="57" spans="1:24" ht="89.25" customHeight="1" x14ac:dyDescent="0.25">
      <c r="A57" s="24" t="s">
        <v>243</v>
      </c>
      <c r="B57" s="25" t="s">
        <v>286</v>
      </c>
      <c r="C57" s="26">
        <f t="shared" ref="C57:D57" si="0">C58+C59+C60+C61+C62</f>
        <v>64560</v>
      </c>
      <c r="D57" s="26">
        <f t="shared" si="0"/>
        <v>0</v>
      </c>
      <c r="E57" s="39"/>
      <c r="F57" s="26">
        <f>F58+F59+F60+F62</f>
        <v>12266.4</v>
      </c>
      <c r="G57" s="39"/>
      <c r="H57" s="27" t="s">
        <v>8</v>
      </c>
      <c r="I57" s="2"/>
      <c r="J57" s="2"/>
      <c r="K57" s="2"/>
      <c r="L57" s="2"/>
      <c r="M57" s="2"/>
      <c r="N57" s="2"/>
      <c r="O57" s="2"/>
      <c r="P57" s="2"/>
      <c r="Q57" s="2"/>
      <c r="R57" s="2"/>
      <c r="S57" s="2"/>
      <c r="T57" s="2"/>
      <c r="U57" s="2"/>
      <c r="V57" s="2"/>
      <c r="W57" s="2"/>
      <c r="X57" s="2"/>
    </row>
    <row r="58" spans="1:24" ht="48" customHeight="1" x14ac:dyDescent="0.25">
      <c r="A58" s="19" t="s">
        <v>38</v>
      </c>
      <c r="B58" s="25" t="s">
        <v>17</v>
      </c>
      <c r="C58" s="26">
        <v>9684</v>
      </c>
      <c r="D58" s="26"/>
      <c r="E58" s="39"/>
      <c r="F58" s="26">
        <v>9684</v>
      </c>
      <c r="G58" s="39"/>
      <c r="H58" s="27" t="s">
        <v>217</v>
      </c>
      <c r="I58" s="2"/>
      <c r="J58" s="2"/>
      <c r="K58" s="2"/>
      <c r="L58" s="2"/>
      <c r="M58" s="2"/>
      <c r="N58" s="2"/>
      <c r="O58" s="2"/>
      <c r="P58" s="2"/>
      <c r="Q58" s="2"/>
      <c r="R58" s="2"/>
      <c r="S58" s="2"/>
      <c r="T58" s="2"/>
      <c r="U58" s="2"/>
      <c r="V58" s="2"/>
      <c r="W58" s="2"/>
      <c r="X58" s="2"/>
    </row>
    <row r="59" spans="1:24" ht="42.75" customHeight="1" x14ac:dyDescent="0.25">
      <c r="A59" s="19" t="s">
        <v>39</v>
      </c>
      <c r="B59" s="25" t="s">
        <v>327</v>
      </c>
      <c r="C59" s="26">
        <v>9425.7999999999993</v>
      </c>
      <c r="D59" s="26"/>
      <c r="E59" s="39"/>
      <c r="F59" s="26"/>
      <c r="G59" s="39"/>
      <c r="H59" s="27" t="s">
        <v>217</v>
      </c>
      <c r="I59" s="2"/>
      <c r="J59" s="2"/>
      <c r="K59" s="2"/>
      <c r="L59" s="2"/>
      <c r="M59" s="2"/>
      <c r="N59" s="2"/>
      <c r="O59" s="2"/>
      <c r="P59" s="2"/>
      <c r="Q59" s="2"/>
      <c r="R59" s="2"/>
      <c r="S59" s="2"/>
      <c r="T59" s="2"/>
      <c r="U59" s="2"/>
      <c r="V59" s="2"/>
      <c r="W59" s="2"/>
      <c r="X59" s="2"/>
    </row>
    <row r="60" spans="1:24" ht="41.25" customHeight="1" x14ac:dyDescent="0.25">
      <c r="A60" s="19" t="s">
        <v>40</v>
      </c>
      <c r="B60" s="25" t="s">
        <v>6</v>
      </c>
      <c r="C60" s="26">
        <v>2582.4</v>
      </c>
      <c r="D60" s="26"/>
      <c r="E60" s="39"/>
      <c r="F60" s="26">
        <v>2582.4</v>
      </c>
      <c r="G60" s="39"/>
      <c r="H60" s="27" t="s">
        <v>217</v>
      </c>
      <c r="I60" s="2"/>
      <c r="J60" s="2"/>
      <c r="K60" s="2"/>
      <c r="L60" s="2"/>
      <c r="M60" s="2"/>
      <c r="N60" s="2"/>
      <c r="O60" s="2"/>
      <c r="P60" s="2"/>
      <c r="Q60" s="2"/>
      <c r="R60" s="2"/>
      <c r="S60" s="2"/>
      <c r="T60" s="2"/>
      <c r="U60" s="2"/>
      <c r="V60" s="2"/>
      <c r="W60" s="2"/>
      <c r="X60" s="2"/>
    </row>
    <row r="61" spans="1:24" ht="48.75" customHeight="1" x14ac:dyDescent="0.25">
      <c r="A61" s="19" t="s">
        <v>41</v>
      </c>
      <c r="B61" s="25" t="s">
        <v>328</v>
      </c>
      <c r="C61" s="26">
        <v>9038.4</v>
      </c>
      <c r="D61" s="26"/>
      <c r="E61" s="39"/>
      <c r="F61" s="26"/>
      <c r="G61" s="39"/>
      <c r="H61" s="27" t="s">
        <v>217</v>
      </c>
      <c r="I61" s="2"/>
      <c r="J61" s="2"/>
      <c r="K61" s="2"/>
      <c r="L61" s="2"/>
      <c r="M61" s="2"/>
      <c r="N61" s="2"/>
      <c r="O61" s="2"/>
      <c r="P61" s="2"/>
      <c r="Q61" s="2"/>
      <c r="R61" s="2"/>
      <c r="S61" s="2"/>
      <c r="T61" s="2"/>
      <c r="U61" s="2"/>
      <c r="V61" s="2"/>
      <c r="W61" s="2"/>
      <c r="X61" s="2"/>
    </row>
    <row r="62" spans="1:24" ht="44.25" customHeight="1" x14ac:dyDescent="0.25">
      <c r="A62" s="19" t="s">
        <v>42</v>
      </c>
      <c r="B62" s="25" t="s">
        <v>329</v>
      </c>
      <c r="C62" s="26">
        <v>33829.4</v>
      </c>
      <c r="D62" s="26"/>
      <c r="E62" s="39"/>
      <c r="F62" s="26"/>
      <c r="G62" s="39"/>
      <c r="H62" s="27" t="s">
        <v>217</v>
      </c>
      <c r="I62" s="2"/>
      <c r="J62" s="2"/>
      <c r="K62" s="2"/>
      <c r="L62" s="2"/>
      <c r="M62" s="2"/>
      <c r="N62" s="2"/>
      <c r="O62" s="2"/>
      <c r="P62" s="2"/>
      <c r="Q62" s="2"/>
      <c r="R62" s="2"/>
      <c r="S62" s="2"/>
      <c r="T62" s="2"/>
      <c r="U62" s="2"/>
      <c r="V62" s="2"/>
      <c r="W62" s="2"/>
      <c r="X62" s="2"/>
    </row>
    <row r="63" spans="1:24" ht="47.25" customHeight="1" x14ac:dyDescent="0.25">
      <c r="A63" s="24" t="s">
        <v>234</v>
      </c>
      <c r="B63" s="25" t="s">
        <v>18</v>
      </c>
      <c r="C63" s="26">
        <v>50000</v>
      </c>
      <c r="D63" s="26">
        <v>10000</v>
      </c>
      <c r="E63" s="39">
        <f>92+218.5</f>
        <v>310.5</v>
      </c>
      <c r="F63" s="26">
        <v>10000</v>
      </c>
      <c r="G63" s="39">
        <v>3112.2</v>
      </c>
      <c r="H63" s="27" t="s">
        <v>292</v>
      </c>
      <c r="I63" s="2"/>
      <c r="J63" s="2"/>
      <c r="K63" s="2"/>
      <c r="L63" s="2"/>
      <c r="M63" s="2"/>
      <c r="N63" s="2"/>
      <c r="O63" s="2"/>
      <c r="P63" s="2"/>
      <c r="Q63" s="2"/>
      <c r="R63" s="2"/>
      <c r="S63" s="2"/>
      <c r="T63" s="2"/>
      <c r="U63" s="2"/>
      <c r="V63" s="2"/>
      <c r="W63" s="2"/>
      <c r="X63" s="2"/>
    </row>
    <row r="64" spans="1:24" ht="19.5" customHeight="1" x14ac:dyDescent="0.25">
      <c r="A64" s="24"/>
      <c r="B64" s="25" t="s">
        <v>236</v>
      </c>
      <c r="C64" s="32">
        <v>382046.5</v>
      </c>
      <c r="D64" s="26">
        <f>D7+D14+D20+D23+D26+D29+D33+D36+D41+D49+D50+D51+D52+D53+D54+D55+D56+D57+D63</f>
        <v>73715.899999999994</v>
      </c>
      <c r="E64" s="39">
        <f>E63+E41+E36+E33+E29+E14+E7</f>
        <v>19484.739999999998</v>
      </c>
      <c r="F64" s="26">
        <f>F7+F14+F20+F23+F26+F29+F33+F36+F41+F49+F50+F51+F52+F53+F54+F55+F56+F57+F63</f>
        <v>93037</v>
      </c>
      <c r="G64" s="39">
        <f>G63+G26+G23+G14+G7</f>
        <v>23465.100000000002</v>
      </c>
      <c r="H64" s="27"/>
      <c r="I64" s="2"/>
      <c r="J64" s="2"/>
      <c r="K64" s="2"/>
      <c r="L64" s="2"/>
      <c r="M64" s="2"/>
      <c r="N64" s="2"/>
      <c r="O64" s="2"/>
      <c r="P64" s="2"/>
      <c r="Q64" s="2"/>
      <c r="R64" s="2"/>
      <c r="S64" s="2"/>
      <c r="T64" s="2"/>
      <c r="U64" s="2"/>
      <c r="V64" s="2"/>
      <c r="W64" s="2"/>
      <c r="X64" s="2"/>
    </row>
    <row r="65" spans="1:24" ht="27.75" customHeight="1" x14ac:dyDescent="0.25">
      <c r="A65" s="58" t="s">
        <v>237</v>
      </c>
      <c r="B65" s="58"/>
      <c r="C65" s="58"/>
      <c r="D65" s="58"/>
      <c r="E65" s="58"/>
      <c r="F65" s="58"/>
      <c r="G65" s="58"/>
      <c r="H65" s="58"/>
      <c r="I65" s="2"/>
      <c r="J65" s="2"/>
      <c r="K65" s="2"/>
      <c r="L65" s="2"/>
      <c r="M65" s="2"/>
      <c r="N65" s="2"/>
      <c r="O65" s="2"/>
      <c r="P65" s="2"/>
      <c r="Q65" s="2"/>
      <c r="R65" s="2"/>
      <c r="S65" s="2"/>
      <c r="T65" s="2"/>
      <c r="U65" s="2"/>
      <c r="V65" s="2"/>
      <c r="W65" s="2"/>
      <c r="X65" s="2"/>
    </row>
    <row r="66" spans="1:24" ht="120.75" customHeight="1" x14ac:dyDescent="0.25">
      <c r="A66" s="24">
        <v>1</v>
      </c>
      <c r="B66" s="17" t="s">
        <v>147</v>
      </c>
      <c r="C66" s="26">
        <v>180000</v>
      </c>
      <c r="D66" s="26">
        <v>10000</v>
      </c>
      <c r="E66" s="39"/>
      <c r="F66" s="26">
        <v>170000</v>
      </c>
      <c r="G66" s="39"/>
      <c r="H66" s="27" t="s">
        <v>340</v>
      </c>
      <c r="I66" s="2"/>
      <c r="J66" s="2"/>
      <c r="K66" s="2"/>
      <c r="L66" s="2"/>
      <c r="M66" s="2"/>
      <c r="N66" s="2"/>
      <c r="O66" s="2"/>
      <c r="P66" s="2"/>
      <c r="Q66" s="2"/>
      <c r="R66" s="2"/>
      <c r="S66" s="2"/>
      <c r="T66" s="2"/>
      <c r="U66" s="2"/>
      <c r="V66" s="2"/>
      <c r="W66" s="2"/>
      <c r="X66" s="2"/>
    </row>
    <row r="67" spans="1:24" ht="46.5" customHeight="1" x14ac:dyDescent="0.25">
      <c r="A67" s="24" t="s">
        <v>307</v>
      </c>
      <c r="B67" s="25" t="s">
        <v>146</v>
      </c>
      <c r="C67" s="26">
        <v>1400</v>
      </c>
      <c r="D67" s="26">
        <v>0</v>
      </c>
      <c r="E67" s="39">
        <v>191</v>
      </c>
      <c r="F67" s="26">
        <v>0</v>
      </c>
      <c r="G67" s="39">
        <v>0</v>
      </c>
      <c r="H67" s="27" t="s">
        <v>341</v>
      </c>
      <c r="I67" s="2"/>
      <c r="J67" s="2"/>
      <c r="K67" s="2"/>
      <c r="L67" s="2"/>
      <c r="M67" s="2"/>
      <c r="N67" s="2"/>
      <c r="O67" s="2"/>
      <c r="P67" s="2"/>
      <c r="Q67" s="2"/>
      <c r="R67" s="2"/>
      <c r="S67" s="2"/>
      <c r="T67" s="2"/>
      <c r="U67" s="2"/>
      <c r="V67" s="2"/>
      <c r="W67" s="2"/>
      <c r="X67" s="2"/>
    </row>
    <row r="68" spans="1:24" ht="133.5" customHeight="1" x14ac:dyDescent="0.25">
      <c r="A68" s="24" t="s">
        <v>216</v>
      </c>
      <c r="B68" s="25" t="s">
        <v>145</v>
      </c>
      <c r="C68" s="26">
        <v>500</v>
      </c>
      <c r="D68" s="26">
        <v>100</v>
      </c>
      <c r="E68" s="39">
        <v>0</v>
      </c>
      <c r="F68" s="26">
        <v>100</v>
      </c>
      <c r="G68" s="39">
        <v>0</v>
      </c>
      <c r="H68" s="27" t="s">
        <v>341</v>
      </c>
      <c r="I68" s="2"/>
      <c r="J68" s="2"/>
      <c r="K68" s="2"/>
      <c r="L68" s="2"/>
      <c r="M68" s="2"/>
      <c r="N68" s="2"/>
      <c r="O68" s="2"/>
      <c r="P68" s="2"/>
      <c r="Q68" s="2"/>
      <c r="R68" s="2"/>
      <c r="S68" s="2"/>
      <c r="T68" s="2"/>
      <c r="U68" s="2"/>
      <c r="V68" s="2"/>
      <c r="W68" s="2"/>
      <c r="X68" s="2"/>
    </row>
    <row r="69" spans="1:24" ht="15" customHeight="1" x14ac:dyDescent="0.25">
      <c r="A69" s="24"/>
      <c r="B69" s="25" t="s">
        <v>236</v>
      </c>
      <c r="C69" s="26">
        <v>181900</v>
      </c>
      <c r="D69" s="26">
        <f t="shared" ref="D69:F69" si="1">D66+D67+D68</f>
        <v>10100</v>
      </c>
      <c r="E69" s="39">
        <f>E68+E67+E66</f>
        <v>191</v>
      </c>
      <c r="F69" s="26">
        <f t="shared" si="1"/>
        <v>170100</v>
      </c>
      <c r="G69" s="39">
        <f>G68+G67+G66</f>
        <v>0</v>
      </c>
      <c r="H69" s="27"/>
      <c r="I69" s="2"/>
      <c r="J69" s="2"/>
      <c r="K69" s="2"/>
      <c r="L69" s="2"/>
      <c r="M69" s="2"/>
      <c r="N69" s="2"/>
      <c r="O69" s="2"/>
      <c r="P69" s="2"/>
      <c r="Q69" s="2"/>
      <c r="R69" s="2"/>
      <c r="S69" s="2"/>
      <c r="T69" s="2"/>
      <c r="U69" s="2"/>
      <c r="V69" s="2"/>
      <c r="W69" s="2"/>
      <c r="X69" s="2"/>
    </row>
    <row r="70" spans="1:24" ht="18" customHeight="1" x14ac:dyDescent="0.25">
      <c r="A70" s="8"/>
      <c r="B70" s="30"/>
      <c r="C70" s="31"/>
      <c r="D70" s="31"/>
      <c r="E70" s="41"/>
      <c r="F70" s="31"/>
      <c r="G70" s="41"/>
      <c r="H70" s="14"/>
      <c r="I70" s="2"/>
      <c r="J70" s="2"/>
      <c r="K70" s="2"/>
      <c r="L70" s="2"/>
      <c r="M70" s="2"/>
      <c r="N70" s="2"/>
      <c r="O70" s="2"/>
      <c r="P70" s="2"/>
      <c r="Q70" s="2"/>
      <c r="R70" s="2"/>
      <c r="S70" s="2"/>
      <c r="T70" s="2"/>
      <c r="U70" s="2"/>
      <c r="V70" s="2"/>
      <c r="W70" s="2"/>
      <c r="X70" s="2"/>
    </row>
    <row r="71" spans="1:24" ht="27.75" customHeight="1" x14ac:dyDescent="0.25">
      <c r="A71" s="58" t="s">
        <v>239</v>
      </c>
      <c r="B71" s="58"/>
      <c r="C71" s="58"/>
      <c r="D71" s="58"/>
      <c r="E71" s="58"/>
      <c r="F71" s="58"/>
      <c r="G71" s="58"/>
      <c r="H71" s="58"/>
      <c r="I71" s="2"/>
      <c r="J71" s="2"/>
      <c r="K71" s="2"/>
      <c r="L71" s="2"/>
      <c r="M71" s="2"/>
      <c r="N71" s="2"/>
      <c r="O71" s="2"/>
      <c r="P71" s="2"/>
      <c r="Q71" s="2"/>
      <c r="R71" s="2"/>
      <c r="S71" s="2"/>
      <c r="T71" s="2"/>
      <c r="U71" s="2"/>
      <c r="V71" s="2"/>
      <c r="W71" s="2"/>
      <c r="X71" s="2"/>
    </row>
    <row r="72" spans="1:24" ht="93.75" customHeight="1" x14ac:dyDescent="0.25">
      <c r="A72" s="24" t="s">
        <v>213</v>
      </c>
      <c r="B72" s="25" t="s">
        <v>195</v>
      </c>
      <c r="C72" s="26">
        <v>8000</v>
      </c>
      <c r="D72" s="26">
        <v>8000</v>
      </c>
      <c r="E72" s="39"/>
      <c r="F72" s="26"/>
      <c r="G72" s="39"/>
      <c r="H72" s="27" t="s">
        <v>9</v>
      </c>
      <c r="I72" s="2"/>
      <c r="J72" s="2"/>
      <c r="K72" s="2"/>
      <c r="L72" s="2"/>
      <c r="M72" s="2"/>
      <c r="N72" s="2"/>
      <c r="O72" s="2"/>
      <c r="P72" s="2"/>
      <c r="Q72" s="2"/>
      <c r="R72" s="2"/>
      <c r="S72" s="2"/>
      <c r="T72" s="2"/>
      <c r="U72" s="2"/>
      <c r="V72" s="2"/>
      <c r="W72" s="2"/>
      <c r="X72" s="2"/>
    </row>
    <row r="73" spans="1:24" ht="84.75" customHeight="1" x14ac:dyDescent="0.25">
      <c r="A73" s="24" t="s">
        <v>215</v>
      </c>
      <c r="B73" s="25" t="s">
        <v>196</v>
      </c>
      <c r="C73" s="26">
        <v>8000</v>
      </c>
      <c r="D73" s="26"/>
      <c r="E73" s="39"/>
      <c r="F73" s="26">
        <v>8000</v>
      </c>
      <c r="G73" s="39"/>
      <c r="H73" s="27" t="s">
        <v>202</v>
      </c>
      <c r="I73" s="2"/>
      <c r="J73" s="2"/>
      <c r="K73" s="2"/>
      <c r="L73" s="2"/>
      <c r="M73" s="2"/>
      <c r="N73" s="2"/>
      <c r="O73" s="2"/>
      <c r="P73" s="2"/>
      <c r="Q73" s="2"/>
      <c r="R73" s="2"/>
      <c r="S73" s="2"/>
      <c r="T73" s="2"/>
      <c r="U73" s="2"/>
      <c r="V73" s="2"/>
      <c r="W73" s="2"/>
      <c r="X73" s="2"/>
    </row>
    <row r="74" spans="1:24" ht="94.9" customHeight="1" x14ac:dyDescent="0.25">
      <c r="A74" s="24" t="s">
        <v>216</v>
      </c>
      <c r="B74" s="25" t="s">
        <v>309</v>
      </c>
      <c r="C74" s="26">
        <v>68986.453999999998</v>
      </c>
      <c r="D74" s="26"/>
      <c r="E74" s="39">
        <v>25</v>
      </c>
      <c r="F74" s="26">
        <v>25000</v>
      </c>
      <c r="G74" s="39"/>
      <c r="H74" s="27" t="s">
        <v>10</v>
      </c>
      <c r="I74" s="2"/>
      <c r="J74" s="2"/>
      <c r="K74" s="2"/>
      <c r="L74" s="2"/>
      <c r="M74" s="2"/>
      <c r="N74" s="2"/>
      <c r="O74" s="2"/>
      <c r="P74" s="2"/>
      <c r="Q74" s="2"/>
      <c r="R74" s="2"/>
      <c r="S74" s="2"/>
      <c r="T74" s="2"/>
      <c r="U74" s="2"/>
      <c r="V74" s="2"/>
      <c r="W74" s="2"/>
      <c r="X74" s="2"/>
    </row>
    <row r="75" spans="1:24" ht="102.75" customHeight="1" x14ac:dyDescent="0.25">
      <c r="A75" s="24" t="s">
        <v>218</v>
      </c>
      <c r="B75" s="25" t="s">
        <v>308</v>
      </c>
      <c r="C75" s="26">
        <v>16000</v>
      </c>
      <c r="D75" s="26"/>
      <c r="E75" s="39">
        <v>25</v>
      </c>
      <c r="F75" s="26">
        <v>16000</v>
      </c>
      <c r="G75" s="39"/>
      <c r="H75" s="27" t="s">
        <v>203</v>
      </c>
      <c r="I75" s="2"/>
      <c r="J75" s="2"/>
      <c r="K75" s="2"/>
      <c r="L75" s="2"/>
      <c r="M75" s="2"/>
      <c r="N75" s="2"/>
      <c r="O75" s="2"/>
      <c r="P75" s="2"/>
      <c r="Q75" s="2"/>
      <c r="R75" s="2"/>
      <c r="S75" s="2"/>
      <c r="T75" s="2"/>
      <c r="U75" s="2"/>
      <c r="V75" s="2"/>
      <c r="W75" s="2"/>
      <c r="X75" s="2"/>
    </row>
    <row r="76" spans="1:24" ht="83.25" customHeight="1" x14ac:dyDescent="0.25">
      <c r="A76" s="24" t="s">
        <v>219</v>
      </c>
      <c r="B76" s="25" t="s">
        <v>310</v>
      </c>
      <c r="C76" s="26">
        <v>23000</v>
      </c>
      <c r="D76" s="26">
        <v>7000</v>
      </c>
      <c r="E76" s="39">
        <v>30</v>
      </c>
      <c r="F76" s="26">
        <v>7000</v>
      </c>
      <c r="G76" s="39"/>
      <c r="H76" s="27" t="s">
        <v>11</v>
      </c>
      <c r="I76" s="2"/>
      <c r="J76" s="2"/>
      <c r="K76" s="2"/>
      <c r="L76" s="2"/>
      <c r="M76" s="2"/>
      <c r="N76" s="2"/>
      <c r="O76" s="2"/>
      <c r="P76" s="2"/>
      <c r="Q76" s="2"/>
      <c r="R76" s="2"/>
      <c r="S76" s="2"/>
      <c r="T76" s="2"/>
      <c r="U76" s="2"/>
      <c r="V76" s="2"/>
      <c r="W76" s="2"/>
      <c r="X76" s="2"/>
    </row>
    <row r="77" spans="1:24" ht="30.75" customHeight="1" x14ac:dyDescent="0.25">
      <c r="A77" s="19" t="s">
        <v>96</v>
      </c>
      <c r="B77" s="25" t="s">
        <v>311</v>
      </c>
      <c r="C77" s="26">
        <v>8000</v>
      </c>
      <c r="D77" s="26">
        <v>2000</v>
      </c>
      <c r="E77" s="39">
        <v>30</v>
      </c>
      <c r="F77" s="26">
        <v>2000</v>
      </c>
      <c r="G77" s="39"/>
      <c r="H77" s="59" t="s">
        <v>312</v>
      </c>
      <c r="I77" s="2"/>
      <c r="J77" s="2"/>
      <c r="K77" s="2"/>
      <c r="L77" s="2"/>
      <c r="M77" s="2"/>
      <c r="N77" s="2"/>
      <c r="O77" s="2"/>
      <c r="P77" s="2"/>
      <c r="Q77" s="2"/>
      <c r="R77" s="2"/>
      <c r="S77" s="2"/>
      <c r="T77" s="2"/>
      <c r="U77" s="2"/>
      <c r="V77" s="2"/>
      <c r="W77" s="2"/>
      <c r="X77" s="2"/>
    </row>
    <row r="78" spans="1:24" ht="26.25" customHeight="1" x14ac:dyDescent="0.25">
      <c r="A78" s="19" t="s">
        <v>43</v>
      </c>
      <c r="B78" s="25" t="s">
        <v>1</v>
      </c>
      <c r="C78" s="26">
        <v>15000</v>
      </c>
      <c r="D78" s="26">
        <v>5000</v>
      </c>
      <c r="E78" s="39"/>
      <c r="F78" s="26">
        <v>5000</v>
      </c>
      <c r="G78" s="39"/>
      <c r="H78" s="61"/>
      <c r="I78" s="2"/>
      <c r="J78" s="2"/>
      <c r="K78" s="2"/>
      <c r="L78" s="2"/>
      <c r="M78" s="2"/>
      <c r="N78" s="2"/>
      <c r="O78" s="2"/>
      <c r="P78" s="2"/>
      <c r="Q78" s="2"/>
      <c r="R78" s="2"/>
      <c r="S78" s="2"/>
      <c r="T78" s="2"/>
      <c r="U78" s="2"/>
      <c r="V78" s="2"/>
      <c r="W78" s="2"/>
      <c r="X78" s="2"/>
    </row>
    <row r="79" spans="1:24" ht="62.25" customHeight="1" x14ac:dyDescent="0.25">
      <c r="A79" s="24" t="s">
        <v>220</v>
      </c>
      <c r="B79" s="20" t="s">
        <v>106</v>
      </c>
      <c r="C79" s="26">
        <v>3000</v>
      </c>
      <c r="D79" s="26"/>
      <c r="E79" s="39"/>
      <c r="F79" s="26">
        <v>3000</v>
      </c>
      <c r="G79" s="39"/>
      <c r="H79" s="27"/>
      <c r="I79" s="2"/>
      <c r="J79" s="2"/>
      <c r="K79" s="2"/>
      <c r="L79" s="2"/>
      <c r="M79" s="2"/>
      <c r="N79" s="2"/>
      <c r="O79" s="2"/>
      <c r="P79" s="2"/>
      <c r="Q79" s="2"/>
      <c r="R79" s="2"/>
      <c r="S79" s="2"/>
      <c r="T79" s="2"/>
      <c r="U79" s="2"/>
      <c r="V79" s="2"/>
      <c r="W79" s="2"/>
      <c r="X79" s="2"/>
    </row>
    <row r="80" spans="1:24" ht="66" customHeight="1" x14ac:dyDescent="0.25">
      <c r="A80" s="24" t="s">
        <v>221</v>
      </c>
      <c r="B80" s="25" t="s">
        <v>116</v>
      </c>
      <c r="C80" s="26">
        <v>10000</v>
      </c>
      <c r="D80" s="26"/>
      <c r="E80" s="39"/>
      <c r="F80" s="26"/>
      <c r="G80" s="39"/>
      <c r="H80" s="27" t="s">
        <v>281</v>
      </c>
      <c r="I80" s="2"/>
      <c r="J80" s="2"/>
      <c r="K80" s="2"/>
      <c r="L80" s="2"/>
      <c r="M80" s="2"/>
      <c r="N80" s="2"/>
      <c r="O80" s="2"/>
      <c r="P80" s="2"/>
      <c r="Q80" s="2"/>
      <c r="R80" s="2"/>
      <c r="S80" s="2"/>
      <c r="T80" s="2"/>
      <c r="U80" s="2"/>
      <c r="V80" s="2"/>
      <c r="W80" s="2"/>
      <c r="X80" s="2"/>
    </row>
    <row r="81" spans="1:24" ht="95.25" customHeight="1" x14ac:dyDescent="0.25">
      <c r="A81" s="24" t="s">
        <v>222</v>
      </c>
      <c r="B81" s="25" t="s">
        <v>313</v>
      </c>
      <c r="C81" s="26">
        <v>5000</v>
      </c>
      <c r="D81" s="26"/>
      <c r="E81" s="39"/>
      <c r="F81" s="26"/>
      <c r="G81" s="39"/>
      <c r="H81" s="27" t="s">
        <v>281</v>
      </c>
      <c r="I81" s="2"/>
      <c r="J81" s="2"/>
      <c r="K81" s="2"/>
      <c r="L81" s="2"/>
      <c r="M81" s="2"/>
      <c r="N81" s="2"/>
      <c r="O81" s="2"/>
      <c r="P81" s="2"/>
      <c r="Q81" s="2"/>
      <c r="R81" s="2"/>
      <c r="S81" s="2"/>
      <c r="T81" s="2"/>
      <c r="U81" s="2"/>
      <c r="V81" s="2"/>
      <c r="W81" s="2"/>
      <c r="X81" s="2"/>
    </row>
    <row r="82" spans="1:24" ht="62.25" customHeight="1" x14ac:dyDescent="0.25">
      <c r="A82" s="24" t="s">
        <v>225</v>
      </c>
      <c r="B82" s="25" t="s">
        <v>314</v>
      </c>
      <c r="C82" s="26">
        <v>5500</v>
      </c>
      <c r="D82" s="26"/>
      <c r="E82" s="39"/>
      <c r="F82" s="26">
        <v>5500</v>
      </c>
      <c r="G82" s="39"/>
      <c r="H82" s="27" t="s">
        <v>204</v>
      </c>
      <c r="I82" s="2"/>
      <c r="J82" s="2"/>
      <c r="K82" s="2"/>
      <c r="L82" s="2"/>
      <c r="M82" s="2"/>
      <c r="N82" s="2"/>
      <c r="O82" s="2"/>
      <c r="P82" s="2"/>
      <c r="Q82" s="2"/>
      <c r="R82" s="2"/>
      <c r="S82" s="2"/>
      <c r="T82" s="2"/>
      <c r="U82" s="2"/>
      <c r="V82" s="2"/>
      <c r="W82" s="2"/>
      <c r="X82" s="2"/>
    </row>
    <row r="83" spans="1:24" ht="75" customHeight="1" x14ac:dyDescent="0.25">
      <c r="A83" s="24" t="s">
        <v>227</v>
      </c>
      <c r="B83" s="25" t="s">
        <v>315</v>
      </c>
      <c r="C83" s="26">
        <v>3200</v>
      </c>
      <c r="D83" s="26"/>
      <c r="E83" s="39"/>
      <c r="F83" s="26"/>
      <c r="G83" s="39"/>
      <c r="H83" s="27" t="s">
        <v>12</v>
      </c>
      <c r="I83" s="2"/>
      <c r="J83" s="2"/>
      <c r="K83" s="2"/>
      <c r="L83" s="2"/>
      <c r="M83" s="2"/>
      <c r="N83" s="2"/>
      <c r="O83" s="2"/>
      <c r="P83" s="2"/>
      <c r="Q83" s="2"/>
      <c r="R83" s="2"/>
      <c r="S83" s="2"/>
      <c r="T83" s="2"/>
      <c r="U83" s="2"/>
      <c r="V83" s="2"/>
      <c r="W83" s="2"/>
      <c r="X83" s="2"/>
    </row>
    <row r="84" spans="1:24" ht="69.75" customHeight="1" x14ac:dyDescent="0.25">
      <c r="A84" s="24" t="s">
        <v>228</v>
      </c>
      <c r="B84" s="25" t="s">
        <v>316</v>
      </c>
      <c r="C84" s="26">
        <v>16000</v>
      </c>
      <c r="D84" s="26"/>
      <c r="E84" s="39"/>
      <c r="F84" s="26"/>
      <c r="G84" s="39"/>
      <c r="H84" s="27" t="s">
        <v>12</v>
      </c>
      <c r="I84" s="2"/>
      <c r="J84" s="2"/>
      <c r="K84" s="2"/>
      <c r="L84" s="2"/>
      <c r="M84" s="2"/>
      <c r="N84" s="2"/>
      <c r="O84" s="2"/>
      <c r="P84" s="2"/>
      <c r="Q84" s="2"/>
      <c r="R84" s="2"/>
      <c r="S84" s="2"/>
      <c r="T84" s="2"/>
      <c r="U84" s="2"/>
      <c r="V84" s="2"/>
      <c r="W84" s="2"/>
      <c r="X84" s="2"/>
    </row>
    <row r="85" spans="1:24" ht="66.75" customHeight="1" x14ac:dyDescent="0.25">
      <c r="A85" s="24" t="s">
        <v>241</v>
      </c>
      <c r="B85" s="25" t="s">
        <v>165</v>
      </c>
      <c r="C85" s="26">
        <v>1365.4</v>
      </c>
      <c r="D85" s="26">
        <v>1365.4</v>
      </c>
      <c r="E85" s="39"/>
      <c r="F85" s="26"/>
      <c r="G85" s="39"/>
      <c r="H85" s="27" t="s">
        <v>12</v>
      </c>
      <c r="I85" s="2"/>
      <c r="J85" s="2"/>
      <c r="K85" s="2"/>
      <c r="L85" s="2"/>
      <c r="M85" s="2"/>
      <c r="N85" s="2"/>
      <c r="O85" s="2"/>
      <c r="P85" s="2"/>
      <c r="Q85" s="2"/>
      <c r="R85" s="2"/>
      <c r="S85" s="2"/>
      <c r="T85" s="2"/>
      <c r="U85" s="2"/>
      <c r="V85" s="2"/>
      <c r="W85" s="2"/>
      <c r="X85" s="2"/>
    </row>
    <row r="86" spans="1:24" ht="93.75" customHeight="1" x14ac:dyDescent="0.25">
      <c r="A86" s="24" t="s">
        <v>229</v>
      </c>
      <c r="B86" s="25" t="s">
        <v>164</v>
      </c>
      <c r="C86" s="26">
        <v>2946.1080000000002</v>
      </c>
      <c r="D86" s="26">
        <v>2946.1080000000002</v>
      </c>
      <c r="E86" s="39"/>
      <c r="F86" s="26"/>
      <c r="G86" s="39"/>
      <c r="H86" s="27" t="s">
        <v>13</v>
      </c>
      <c r="I86" s="2"/>
      <c r="J86" s="2"/>
      <c r="K86" s="2"/>
      <c r="L86" s="2"/>
      <c r="M86" s="2"/>
      <c r="N86" s="2"/>
      <c r="O86" s="2"/>
      <c r="P86" s="2"/>
      <c r="Q86" s="2"/>
      <c r="R86" s="2"/>
      <c r="S86" s="2"/>
      <c r="T86" s="2"/>
      <c r="U86" s="2"/>
      <c r="V86" s="2"/>
      <c r="W86" s="2"/>
      <c r="X86" s="2"/>
    </row>
    <row r="87" spans="1:24" ht="54" customHeight="1" x14ac:dyDescent="0.25">
      <c r="A87" s="24" t="s">
        <v>230</v>
      </c>
      <c r="B87" s="25" t="s">
        <v>170</v>
      </c>
      <c r="C87" s="26">
        <v>2000</v>
      </c>
      <c r="D87" s="26"/>
      <c r="E87" s="39"/>
      <c r="F87" s="26"/>
      <c r="G87" s="39"/>
      <c r="H87" s="27" t="s">
        <v>217</v>
      </c>
      <c r="I87" s="2"/>
      <c r="J87" s="2"/>
      <c r="K87" s="2"/>
      <c r="L87" s="2"/>
      <c r="M87" s="2"/>
      <c r="N87" s="2"/>
      <c r="O87" s="2"/>
      <c r="P87" s="2"/>
      <c r="Q87" s="2"/>
      <c r="R87" s="2"/>
      <c r="S87" s="2"/>
      <c r="T87" s="2"/>
      <c r="U87" s="2"/>
      <c r="V87" s="2"/>
      <c r="W87" s="2"/>
      <c r="X87" s="2"/>
    </row>
    <row r="88" spans="1:24" ht="61.5" customHeight="1" x14ac:dyDescent="0.25">
      <c r="A88" s="24" t="s">
        <v>242</v>
      </c>
      <c r="B88" s="25" t="s">
        <v>317</v>
      </c>
      <c r="C88" s="26">
        <v>2000</v>
      </c>
      <c r="D88" s="26"/>
      <c r="E88" s="39"/>
      <c r="F88" s="26">
        <v>2000</v>
      </c>
      <c r="G88" s="39"/>
      <c r="H88" s="27" t="s">
        <v>52</v>
      </c>
      <c r="I88" s="2"/>
      <c r="J88" s="2"/>
      <c r="K88" s="2"/>
      <c r="L88" s="2"/>
      <c r="M88" s="2"/>
      <c r="N88" s="2"/>
      <c r="O88" s="2"/>
      <c r="P88" s="2"/>
      <c r="Q88" s="2"/>
      <c r="R88" s="2"/>
      <c r="S88" s="2"/>
      <c r="T88" s="2"/>
      <c r="U88" s="2"/>
      <c r="V88" s="2"/>
      <c r="W88" s="2"/>
      <c r="X88" s="2"/>
    </row>
    <row r="89" spans="1:24" ht="66.75" customHeight="1" x14ac:dyDescent="0.25">
      <c r="A89" s="24" t="s">
        <v>231</v>
      </c>
      <c r="B89" s="25" t="s">
        <v>19</v>
      </c>
      <c r="C89" s="26">
        <v>5500</v>
      </c>
      <c r="D89" s="26"/>
      <c r="E89" s="39"/>
      <c r="F89" s="26"/>
      <c r="G89" s="39"/>
      <c r="H89" s="27" t="s">
        <v>224</v>
      </c>
      <c r="I89" s="2"/>
      <c r="J89" s="2"/>
      <c r="K89" s="2"/>
      <c r="L89" s="2"/>
      <c r="M89" s="2"/>
      <c r="N89" s="2"/>
      <c r="O89" s="2"/>
      <c r="P89" s="2"/>
      <c r="Q89" s="2"/>
      <c r="R89" s="2"/>
      <c r="S89" s="2"/>
      <c r="T89" s="2"/>
      <c r="U89" s="2"/>
      <c r="V89" s="2"/>
      <c r="W89" s="2"/>
      <c r="X89" s="2"/>
    </row>
    <row r="90" spans="1:24" ht="66.75" customHeight="1" x14ac:dyDescent="0.25">
      <c r="A90" s="24" t="s">
        <v>233</v>
      </c>
      <c r="B90" s="25" t="s">
        <v>111</v>
      </c>
      <c r="C90" s="26">
        <v>4000</v>
      </c>
      <c r="D90" s="26"/>
      <c r="E90" s="39"/>
      <c r="F90" s="26"/>
      <c r="G90" s="39"/>
      <c r="H90" s="27" t="s">
        <v>224</v>
      </c>
      <c r="I90" s="2"/>
      <c r="J90" s="2"/>
      <c r="K90" s="2"/>
      <c r="L90" s="2"/>
      <c r="M90" s="2"/>
      <c r="N90" s="2"/>
      <c r="O90" s="2"/>
      <c r="P90" s="2"/>
      <c r="Q90" s="2"/>
      <c r="R90" s="2"/>
      <c r="S90" s="2"/>
      <c r="T90" s="2"/>
      <c r="U90" s="2"/>
      <c r="V90" s="2"/>
      <c r="W90" s="2"/>
      <c r="X90" s="2"/>
    </row>
    <row r="91" spans="1:24" ht="49.5" customHeight="1" x14ac:dyDescent="0.25">
      <c r="A91" s="24" t="s">
        <v>243</v>
      </c>
      <c r="B91" s="25" t="s">
        <v>112</v>
      </c>
      <c r="C91" s="26">
        <v>500</v>
      </c>
      <c r="D91" s="26"/>
      <c r="E91" s="39"/>
      <c r="F91" s="26"/>
      <c r="G91" s="39"/>
      <c r="H91" s="27" t="s">
        <v>224</v>
      </c>
      <c r="I91" s="2"/>
      <c r="J91" s="2"/>
      <c r="K91" s="2"/>
      <c r="L91" s="2"/>
      <c r="M91" s="2"/>
      <c r="N91" s="2"/>
      <c r="O91" s="2"/>
      <c r="P91" s="2"/>
      <c r="Q91" s="2"/>
      <c r="R91" s="2"/>
      <c r="S91" s="2"/>
      <c r="T91" s="2"/>
      <c r="U91" s="2"/>
      <c r="V91" s="2"/>
      <c r="W91" s="2"/>
      <c r="X91" s="2"/>
    </row>
    <row r="92" spans="1:24" ht="66.75" customHeight="1" x14ac:dyDescent="0.25">
      <c r="A92" s="24" t="s">
        <v>234</v>
      </c>
      <c r="B92" s="20" t="s">
        <v>113</v>
      </c>
      <c r="C92" s="26">
        <v>2000</v>
      </c>
      <c r="D92" s="26"/>
      <c r="E92" s="39"/>
      <c r="F92" s="26"/>
      <c r="G92" s="39"/>
      <c r="H92" s="27" t="s">
        <v>224</v>
      </c>
      <c r="I92" s="2"/>
      <c r="J92" s="2"/>
      <c r="K92" s="2"/>
      <c r="L92" s="2"/>
      <c r="M92" s="2"/>
      <c r="N92" s="2"/>
      <c r="O92" s="2"/>
      <c r="P92" s="2"/>
      <c r="Q92" s="2"/>
      <c r="R92" s="2"/>
      <c r="S92" s="2"/>
      <c r="T92" s="2"/>
      <c r="U92" s="2"/>
      <c r="V92" s="2"/>
      <c r="W92" s="2"/>
      <c r="X92" s="2"/>
    </row>
    <row r="93" spans="1:24" ht="84" customHeight="1" x14ac:dyDescent="0.25">
      <c r="A93" s="5" t="s">
        <v>244</v>
      </c>
      <c r="B93" s="20" t="s">
        <v>115</v>
      </c>
      <c r="C93" s="26">
        <v>5000</v>
      </c>
      <c r="D93" s="26"/>
      <c r="E93" s="39"/>
      <c r="F93" s="26"/>
      <c r="G93" s="39"/>
      <c r="H93" s="27" t="s">
        <v>240</v>
      </c>
      <c r="I93" s="2"/>
      <c r="J93" s="2"/>
      <c r="K93" s="2"/>
      <c r="L93" s="2"/>
      <c r="M93" s="2"/>
      <c r="N93" s="2"/>
      <c r="O93" s="2"/>
      <c r="P93" s="2"/>
      <c r="Q93" s="2"/>
      <c r="R93" s="2"/>
      <c r="S93" s="2"/>
      <c r="T93" s="2"/>
      <c r="U93" s="2"/>
      <c r="V93" s="2"/>
      <c r="W93" s="2"/>
      <c r="X93" s="2"/>
    </row>
    <row r="94" spans="1:24" ht="61.5" customHeight="1" x14ac:dyDescent="0.25">
      <c r="A94" s="24" t="s">
        <v>287</v>
      </c>
      <c r="B94" s="25" t="s">
        <v>114</v>
      </c>
      <c r="C94" s="26">
        <v>1500</v>
      </c>
      <c r="D94" s="26">
        <v>1500</v>
      </c>
      <c r="E94" s="39">
        <v>147.80000000000001</v>
      </c>
      <c r="F94" s="26"/>
      <c r="G94" s="39">
        <v>409.1</v>
      </c>
      <c r="H94" s="27" t="s">
        <v>292</v>
      </c>
      <c r="I94" s="2"/>
      <c r="J94" s="2"/>
      <c r="K94" s="2"/>
      <c r="L94" s="2"/>
      <c r="M94" s="2"/>
      <c r="N94" s="2"/>
      <c r="O94" s="2"/>
      <c r="P94" s="2"/>
      <c r="Q94" s="2"/>
      <c r="R94" s="2"/>
      <c r="S94" s="2"/>
      <c r="T94" s="2"/>
      <c r="U94" s="2"/>
      <c r="V94" s="2"/>
      <c r="W94" s="2"/>
      <c r="X94" s="2"/>
    </row>
    <row r="95" spans="1:24" ht="76.5" customHeight="1" x14ac:dyDescent="0.25">
      <c r="A95" s="24" t="s">
        <v>272</v>
      </c>
      <c r="B95" s="25" t="s">
        <v>197</v>
      </c>
      <c r="C95" s="26">
        <v>2150.8000000000002</v>
      </c>
      <c r="D95" s="26"/>
      <c r="E95" s="39"/>
      <c r="F95" s="26"/>
      <c r="G95" s="39"/>
      <c r="H95" s="27" t="s">
        <v>224</v>
      </c>
      <c r="I95" s="2"/>
      <c r="J95" s="2"/>
      <c r="K95" s="2"/>
      <c r="L95" s="2"/>
      <c r="M95" s="2"/>
      <c r="N95" s="2"/>
      <c r="O95" s="2"/>
      <c r="P95" s="2"/>
      <c r="Q95" s="2"/>
      <c r="R95" s="2"/>
      <c r="S95" s="2"/>
      <c r="T95" s="2"/>
      <c r="U95" s="2"/>
      <c r="V95" s="2"/>
      <c r="W95" s="2"/>
      <c r="X95" s="2"/>
    </row>
    <row r="96" spans="1:24" ht="48.75" customHeight="1" x14ac:dyDescent="0.25">
      <c r="A96" s="24" t="s">
        <v>246</v>
      </c>
      <c r="B96" s="25" t="s">
        <v>148</v>
      </c>
      <c r="C96" s="26">
        <v>1383</v>
      </c>
      <c r="D96" s="26">
        <v>343</v>
      </c>
      <c r="E96" s="39">
        <v>482.8</v>
      </c>
      <c r="F96" s="26">
        <v>260</v>
      </c>
      <c r="G96" s="39">
        <v>244.8</v>
      </c>
      <c r="H96" s="27" t="s">
        <v>214</v>
      </c>
      <c r="I96" s="2"/>
      <c r="J96" s="2"/>
      <c r="K96" s="2"/>
      <c r="L96" s="2"/>
      <c r="M96" s="2"/>
      <c r="N96" s="2"/>
      <c r="O96" s="2"/>
      <c r="P96" s="2"/>
      <c r="Q96" s="2"/>
      <c r="R96" s="2"/>
      <c r="S96" s="2"/>
      <c r="T96" s="2"/>
      <c r="U96" s="2"/>
      <c r="V96" s="2"/>
      <c r="W96" s="2"/>
      <c r="X96" s="2"/>
    </row>
    <row r="97" spans="1:24" ht="48.75" customHeight="1" x14ac:dyDescent="0.25">
      <c r="A97" s="24" t="s">
        <v>247</v>
      </c>
      <c r="B97" s="25" t="s">
        <v>293</v>
      </c>
      <c r="C97" s="26">
        <v>2000</v>
      </c>
      <c r="D97" s="26">
        <v>400</v>
      </c>
      <c r="E97" s="39"/>
      <c r="F97" s="26">
        <v>400</v>
      </c>
      <c r="G97" s="39"/>
      <c r="H97" s="27" t="s">
        <v>217</v>
      </c>
      <c r="I97" s="2"/>
      <c r="J97" s="2"/>
      <c r="K97" s="2"/>
      <c r="L97" s="2"/>
      <c r="M97" s="2"/>
      <c r="N97" s="2"/>
      <c r="O97" s="2"/>
      <c r="P97" s="2"/>
      <c r="Q97" s="2"/>
      <c r="R97" s="2"/>
      <c r="S97" s="2"/>
      <c r="T97" s="2"/>
      <c r="U97" s="2"/>
      <c r="V97" s="2"/>
      <c r="W97" s="2"/>
      <c r="X97" s="2"/>
    </row>
    <row r="98" spans="1:24" ht="49.5" customHeight="1" x14ac:dyDescent="0.25">
      <c r="A98" s="24" t="s">
        <v>288</v>
      </c>
      <c r="B98" s="25" t="s">
        <v>318</v>
      </c>
      <c r="C98" s="26">
        <v>6600</v>
      </c>
      <c r="D98" s="26">
        <v>6600</v>
      </c>
      <c r="E98" s="39">
        <v>147.80000000000001</v>
      </c>
      <c r="F98" s="26"/>
      <c r="G98" s="39">
        <v>26.4</v>
      </c>
      <c r="H98" s="27" t="s">
        <v>292</v>
      </c>
      <c r="I98" s="2"/>
      <c r="J98" s="2"/>
      <c r="K98" s="2"/>
      <c r="L98" s="2"/>
      <c r="M98" s="2"/>
      <c r="N98" s="2"/>
      <c r="O98" s="2"/>
      <c r="P98" s="2"/>
      <c r="Q98" s="2"/>
      <c r="R98" s="2"/>
      <c r="S98" s="2"/>
      <c r="T98" s="2"/>
      <c r="U98" s="2"/>
      <c r="V98" s="2"/>
      <c r="W98" s="2"/>
      <c r="X98" s="2"/>
    </row>
    <row r="99" spans="1:24" ht="43.5" customHeight="1" x14ac:dyDescent="0.25">
      <c r="A99" s="24" t="s">
        <v>298</v>
      </c>
      <c r="B99" s="25" t="s">
        <v>118</v>
      </c>
      <c r="C99" s="26">
        <v>2000</v>
      </c>
      <c r="D99" s="26"/>
      <c r="E99" s="39"/>
      <c r="F99" s="26">
        <v>1000</v>
      </c>
      <c r="G99" s="39"/>
      <c r="H99" s="27" t="s">
        <v>292</v>
      </c>
      <c r="I99" s="2"/>
      <c r="J99" s="2"/>
      <c r="K99" s="2"/>
      <c r="L99" s="2"/>
      <c r="M99" s="2"/>
      <c r="N99" s="2"/>
      <c r="O99" s="2"/>
      <c r="P99" s="2"/>
      <c r="Q99" s="2"/>
      <c r="R99" s="2"/>
      <c r="S99" s="2"/>
      <c r="T99" s="2"/>
      <c r="U99" s="2"/>
      <c r="V99" s="2"/>
      <c r="W99" s="2"/>
      <c r="X99" s="2"/>
    </row>
    <row r="100" spans="1:24" ht="60" customHeight="1" x14ac:dyDescent="0.25">
      <c r="A100" s="24" t="s">
        <v>300</v>
      </c>
      <c r="B100" s="25" t="s">
        <v>299</v>
      </c>
      <c r="C100" s="26">
        <v>250</v>
      </c>
      <c r="D100" s="26">
        <v>250</v>
      </c>
      <c r="E100" s="39"/>
      <c r="F100" s="26"/>
      <c r="G100" s="39"/>
      <c r="H100" s="27" t="s">
        <v>292</v>
      </c>
      <c r="I100" s="2"/>
      <c r="J100" s="2"/>
      <c r="K100" s="2"/>
      <c r="L100" s="2"/>
      <c r="M100" s="2"/>
      <c r="N100" s="2"/>
      <c r="O100" s="2"/>
      <c r="P100" s="2"/>
      <c r="Q100" s="2"/>
      <c r="R100" s="2"/>
      <c r="S100" s="2"/>
      <c r="T100" s="2"/>
      <c r="U100" s="2"/>
      <c r="V100" s="2"/>
      <c r="W100" s="2"/>
      <c r="X100" s="2"/>
    </row>
    <row r="101" spans="1:24" ht="52.5" customHeight="1" x14ac:dyDescent="0.25">
      <c r="A101" s="24" t="s">
        <v>302</v>
      </c>
      <c r="B101" s="25" t="s">
        <v>189</v>
      </c>
      <c r="C101" s="26">
        <v>2000</v>
      </c>
      <c r="D101" s="26">
        <v>400</v>
      </c>
      <c r="E101" s="39"/>
      <c r="F101" s="26">
        <v>400</v>
      </c>
      <c r="G101" s="39"/>
      <c r="H101" s="27" t="s">
        <v>292</v>
      </c>
      <c r="I101" s="2"/>
      <c r="J101" s="2"/>
      <c r="K101" s="2"/>
      <c r="L101" s="2"/>
      <c r="M101" s="2"/>
      <c r="N101" s="2"/>
      <c r="O101" s="2"/>
      <c r="P101" s="2"/>
      <c r="Q101" s="2"/>
      <c r="R101" s="2"/>
      <c r="S101" s="2"/>
      <c r="T101" s="2"/>
      <c r="U101" s="2"/>
      <c r="V101" s="2"/>
      <c r="W101" s="2"/>
      <c r="X101" s="2"/>
    </row>
    <row r="102" spans="1:24" ht="49.5" customHeight="1" x14ac:dyDescent="0.25">
      <c r="A102" s="24" t="s">
        <v>149</v>
      </c>
      <c r="B102" s="25" t="s">
        <v>190</v>
      </c>
      <c r="C102" s="26">
        <v>10000</v>
      </c>
      <c r="D102" s="26">
        <v>2000</v>
      </c>
      <c r="E102" s="39"/>
      <c r="F102" s="26">
        <v>2000</v>
      </c>
      <c r="G102" s="39"/>
      <c r="H102" s="27" t="s">
        <v>292</v>
      </c>
      <c r="I102" s="2"/>
      <c r="J102" s="2"/>
      <c r="K102" s="2"/>
      <c r="L102" s="2"/>
      <c r="M102" s="2"/>
      <c r="N102" s="2"/>
      <c r="O102" s="2"/>
      <c r="P102" s="2"/>
      <c r="Q102" s="2"/>
      <c r="R102" s="2"/>
      <c r="S102" s="2"/>
      <c r="T102" s="2"/>
      <c r="U102" s="2"/>
      <c r="V102" s="2"/>
      <c r="W102" s="2"/>
      <c r="X102" s="2"/>
    </row>
    <row r="103" spans="1:24" ht="44.25" customHeight="1" x14ac:dyDescent="0.25">
      <c r="A103" s="24" t="s">
        <v>150</v>
      </c>
      <c r="B103" s="25" t="s">
        <v>191</v>
      </c>
      <c r="C103" s="26">
        <v>5000</v>
      </c>
      <c r="D103" s="26">
        <v>1000</v>
      </c>
      <c r="E103" s="39"/>
      <c r="F103" s="26">
        <v>1000</v>
      </c>
      <c r="G103" s="39"/>
      <c r="H103" s="27" t="s">
        <v>292</v>
      </c>
      <c r="I103" s="2"/>
      <c r="J103" s="2"/>
      <c r="K103" s="2"/>
      <c r="L103" s="2"/>
      <c r="M103" s="2"/>
      <c r="N103" s="2"/>
      <c r="O103" s="2"/>
      <c r="P103" s="2"/>
      <c r="Q103" s="2"/>
      <c r="R103" s="2"/>
      <c r="S103" s="2"/>
      <c r="T103" s="2"/>
      <c r="U103" s="2"/>
      <c r="V103" s="2"/>
      <c r="W103" s="2"/>
      <c r="X103" s="2"/>
    </row>
    <row r="104" spans="1:24" ht="47.25" customHeight="1" x14ac:dyDescent="0.25">
      <c r="A104" s="24" t="s">
        <v>151</v>
      </c>
      <c r="B104" s="25" t="s">
        <v>263</v>
      </c>
      <c r="C104" s="26">
        <v>3000</v>
      </c>
      <c r="D104" s="26"/>
      <c r="E104" s="39"/>
      <c r="F104" s="26"/>
      <c r="G104" s="39"/>
      <c r="H104" s="27" t="s">
        <v>14</v>
      </c>
      <c r="I104" s="2"/>
      <c r="J104" s="2"/>
      <c r="K104" s="2"/>
      <c r="L104" s="2"/>
      <c r="M104" s="2"/>
      <c r="N104" s="2"/>
      <c r="O104" s="2"/>
      <c r="P104" s="2"/>
      <c r="Q104" s="2"/>
      <c r="R104" s="2"/>
      <c r="S104" s="2"/>
      <c r="T104" s="2"/>
      <c r="U104" s="2"/>
      <c r="V104" s="2"/>
      <c r="W104" s="2"/>
      <c r="X104" s="2"/>
    </row>
    <row r="105" spans="1:24" ht="61.5" customHeight="1" x14ac:dyDescent="0.25">
      <c r="A105" s="24" t="s">
        <v>152</v>
      </c>
      <c r="B105" s="25" t="s">
        <v>160</v>
      </c>
      <c r="C105" s="26">
        <v>3000</v>
      </c>
      <c r="D105" s="26"/>
      <c r="E105" s="39"/>
      <c r="F105" s="26"/>
      <c r="G105" s="39"/>
      <c r="H105" s="27" t="s">
        <v>14</v>
      </c>
      <c r="I105" s="2"/>
      <c r="J105" s="2"/>
      <c r="K105" s="2"/>
      <c r="L105" s="2"/>
      <c r="M105" s="2"/>
      <c r="N105" s="2"/>
      <c r="O105" s="2"/>
      <c r="P105" s="2"/>
      <c r="Q105" s="2"/>
      <c r="R105" s="2"/>
      <c r="S105" s="2"/>
      <c r="T105" s="2"/>
      <c r="U105" s="2"/>
      <c r="V105" s="2"/>
      <c r="W105" s="2"/>
      <c r="X105" s="2"/>
    </row>
    <row r="106" spans="1:24" ht="61.5" customHeight="1" x14ac:dyDescent="0.25">
      <c r="A106" s="24" t="s">
        <v>153</v>
      </c>
      <c r="B106" s="25" t="s">
        <v>161</v>
      </c>
      <c r="C106" s="26">
        <v>3000</v>
      </c>
      <c r="D106" s="26"/>
      <c r="E106" s="39"/>
      <c r="F106" s="26">
        <v>3000</v>
      </c>
      <c r="G106" s="39"/>
      <c r="H106" s="27" t="s">
        <v>292</v>
      </c>
      <c r="I106" s="2"/>
      <c r="J106" s="2"/>
      <c r="K106" s="2"/>
      <c r="L106" s="2"/>
      <c r="M106" s="2"/>
      <c r="N106" s="2"/>
      <c r="O106" s="2"/>
      <c r="P106" s="2"/>
      <c r="Q106" s="2"/>
      <c r="R106" s="2"/>
      <c r="S106" s="2"/>
      <c r="T106" s="2"/>
      <c r="U106" s="2"/>
      <c r="V106" s="2"/>
      <c r="W106" s="2"/>
      <c r="X106" s="2"/>
    </row>
    <row r="107" spans="1:24" ht="67.5" customHeight="1" x14ac:dyDescent="0.25">
      <c r="A107" s="24" t="s">
        <v>154</v>
      </c>
      <c r="B107" s="25" t="s">
        <v>162</v>
      </c>
      <c r="C107" s="26">
        <v>3000</v>
      </c>
      <c r="D107" s="26"/>
      <c r="E107" s="39"/>
      <c r="F107" s="26"/>
      <c r="G107" s="39"/>
      <c r="H107" s="27" t="s">
        <v>292</v>
      </c>
      <c r="I107" s="2"/>
      <c r="J107" s="2"/>
      <c r="K107" s="2"/>
      <c r="L107" s="2"/>
      <c r="M107" s="2"/>
      <c r="N107" s="2"/>
      <c r="O107" s="2"/>
      <c r="P107" s="2"/>
      <c r="Q107" s="2"/>
      <c r="R107" s="2"/>
      <c r="S107" s="2"/>
      <c r="T107" s="2"/>
      <c r="U107" s="2"/>
      <c r="V107" s="2"/>
      <c r="W107" s="2"/>
      <c r="X107" s="2"/>
    </row>
    <row r="108" spans="1:24" ht="66.75" customHeight="1" x14ac:dyDescent="0.25">
      <c r="A108" s="24" t="s">
        <v>155</v>
      </c>
      <c r="B108" s="25" t="s">
        <v>159</v>
      </c>
      <c r="C108" s="26">
        <v>2000</v>
      </c>
      <c r="D108" s="26"/>
      <c r="E108" s="39"/>
      <c r="F108" s="26"/>
      <c r="G108" s="39"/>
      <c r="H108" s="27" t="s">
        <v>292</v>
      </c>
      <c r="I108" s="2"/>
      <c r="J108" s="2"/>
      <c r="K108" s="2"/>
      <c r="L108" s="2"/>
      <c r="M108" s="2"/>
      <c r="N108" s="2"/>
      <c r="O108" s="2"/>
      <c r="P108" s="2"/>
      <c r="Q108" s="2"/>
      <c r="R108" s="2"/>
      <c r="S108" s="2"/>
      <c r="T108" s="2"/>
      <c r="U108" s="2"/>
      <c r="V108" s="2"/>
      <c r="W108" s="2"/>
      <c r="X108" s="2"/>
    </row>
    <row r="109" spans="1:24" ht="73.5" customHeight="1" x14ac:dyDescent="0.25">
      <c r="A109" s="24" t="s">
        <v>156</v>
      </c>
      <c r="B109" s="25" t="s">
        <v>163</v>
      </c>
      <c r="C109" s="26">
        <v>2000</v>
      </c>
      <c r="D109" s="26"/>
      <c r="E109" s="39"/>
      <c r="F109" s="26"/>
      <c r="G109" s="39"/>
      <c r="H109" s="27" t="s">
        <v>292</v>
      </c>
      <c r="I109" s="2"/>
      <c r="J109" s="2"/>
      <c r="K109" s="2"/>
      <c r="L109" s="2"/>
      <c r="M109" s="2"/>
      <c r="N109" s="2"/>
      <c r="O109" s="2"/>
      <c r="P109" s="2"/>
      <c r="Q109" s="2"/>
      <c r="R109" s="2"/>
      <c r="S109" s="2"/>
      <c r="T109" s="2"/>
      <c r="U109" s="2"/>
      <c r="V109" s="2"/>
      <c r="W109" s="2"/>
      <c r="X109" s="2"/>
    </row>
    <row r="110" spans="1:24" ht="74.25" customHeight="1" x14ac:dyDescent="0.25">
      <c r="A110" s="24" t="s">
        <v>157</v>
      </c>
      <c r="B110" s="25" t="s">
        <v>166</v>
      </c>
      <c r="C110" s="26">
        <v>1000</v>
      </c>
      <c r="D110" s="26"/>
      <c r="E110" s="39"/>
      <c r="F110" s="26">
        <v>1000</v>
      </c>
      <c r="G110" s="39"/>
      <c r="H110" s="27" t="s">
        <v>292</v>
      </c>
      <c r="I110" s="2"/>
      <c r="J110" s="2"/>
      <c r="K110" s="2"/>
      <c r="L110" s="2"/>
      <c r="M110" s="2"/>
      <c r="N110" s="2"/>
      <c r="O110" s="2"/>
      <c r="P110" s="2"/>
      <c r="Q110" s="2"/>
      <c r="R110" s="2"/>
      <c r="S110" s="2"/>
      <c r="T110" s="2"/>
      <c r="U110" s="2"/>
      <c r="V110" s="2"/>
      <c r="W110" s="2"/>
      <c r="X110" s="2"/>
    </row>
    <row r="111" spans="1:24" ht="79.5" customHeight="1" x14ac:dyDescent="0.25">
      <c r="A111" s="24" t="s">
        <v>158</v>
      </c>
      <c r="B111" s="25" t="s">
        <v>167</v>
      </c>
      <c r="C111" s="26">
        <v>1000</v>
      </c>
      <c r="D111" s="26"/>
      <c r="E111" s="39"/>
      <c r="F111" s="26"/>
      <c r="G111" s="39"/>
      <c r="H111" s="27" t="s">
        <v>292</v>
      </c>
      <c r="I111" s="2"/>
      <c r="J111" s="2"/>
      <c r="K111" s="2"/>
      <c r="L111" s="2"/>
      <c r="M111" s="2"/>
      <c r="N111" s="2"/>
      <c r="O111" s="2"/>
      <c r="P111" s="2"/>
      <c r="Q111" s="2"/>
      <c r="R111" s="2"/>
      <c r="S111" s="2"/>
      <c r="T111" s="2"/>
      <c r="U111" s="2"/>
      <c r="V111" s="2"/>
      <c r="W111" s="2"/>
      <c r="X111" s="2"/>
    </row>
    <row r="112" spans="1:24" ht="93.75" customHeight="1" x14ac:dyDescent="0.25">
      <c r="A112" s="24" t="s">
        <v>168</v>
      </c>
      <c r="B112" s="25" t="s">
        <v>108</v>
      </c>
      <c r="C112" s="4">
        <v>500</v>
      </c>
      <c r="D112" s="26"/>
      <c r="E112" s="39"/>
      <c r="F112" s="26">
        <v>500</v>
      </c>
      <c r="G112" s="39"/>
      <c r="H112" s="27" t="s">
        <v>292</v>
      </c>
      <c r="I112" s="2"/>
      <c r="J112" s="2"/>
      <c r="K112" s="2"/>
      <c r="L112" s="2"/>
      <c r="M112" s="2"/>
      <c r="N112" s="2"/>
      <c r="O112" s="2"/>
      <c r="P112" s="2"/>
      <c r="Q112" s="2"/>
      <c r="R112" s="2"/>
      <c r="S112" s="2"/>
      <c r="T112" s="2"/>
      <c r="U112" s="2"/>
      <c r="V112" s="2"/>
      <c r="W112" s="2"/>
      <c r="X112" s="2"/>
    </row>
    <row r="113" spans="1:24" ht="63.75" customHeight="1" x14ac:dyDescent="0.25">
      <c r="A113" s="5" t="s">
        <v>169</v>
      </c>
      <c r="B113" s="25" t="s">
        <v>171</v>
      </c>
      <c r="C113" s="4">
        <v>3000</v>
      </c>
      <c r="D113" s="26"/>
      <c r="E113" s="39"/>
      <c r="F113" s="26">
        <v>3000</v>
      </c>
      <c r="G113" s="39"/>
      <c r="H113" s="27" t="s">
        <v>292</v>
      </c>
      <c r="I113" s="2"/>
      <c r="J113" s="2"/>
      <c r="K113" s="2"/>
      <c r="L113" s="2"/>
      <c r="M113" s="2"/>
      <c r="N113" s="2"/>
      <c r="O113" s="2"/>
      <c r="P113" s="2"/>
      <c r="Q113" s="2"/>
      <c r="R113" s="2"/>
      <c r="S113" s="2"/>
      <c r="T113" s="2"/>
      <c r="U113" s="2"/>
      <c r="V113" s="2"/>
      <c r="W113" s="2"/>
      <c r="X113" s="2"/>
    </row>
    <row r="114" spans="1:24" ht="45.75" customHeight="1" x14ac:dyDescent="0.25">
      <c r="A114" s="5" t="s">
        <v>175</v>
      </c>
      <c r="B114" s="25" t="s">
        <v>172</v>
      </c>
      <c r="C114" s="4">
        <v>500</v>
      </c>
      <c r="D114" s="26"/>
      <c r="E114" s="39"/>
      <c r="F114" s="26"/>
      <c r="G114" s="39"/>
      <c r="H114" s="27" t="s">
        <v>292</v>
      </c>
      <c r="I114" s="2"/>
      <c r="J114" s="2"/>
      <c r="K114" s="2"/>
      <c r="L114" s="2"/>
      <c r="M114" s="2"/>
      <c r="N114" s="2"/>
      <c r="O114" s="2"/>
      <c r="P114" s="2"/>
      <c r="Q114" s="2"/>
      <c r="R114" s="2"/>
      <c r="S114" s="2"/>
      <c r="T114" s="2"/>
      <c r="U114" s="2"/>
      <c r="V114" s="2"/>
      <c r="W114" s="2"/>
      <c r="X114" s="2"/>
    </row>
    <row r="115" spans="1:24" ht="63" customHeight="1" x14ac:dyDescent="0.25">
      <c r="A115" s="5" t="s">
        <v>176</v>
      </c>
      <c r="B115" s="25" t="s">
        <v>173</v>
      </c>
      <c r="C115" s="21">
        <v>2000</v>
      </c>
      <c r="D115" s="5"/>
      <c r="E115" s="42"/>
      <c r="F115" s="5"/>
      <c r="G115" s="42"/>
      <c r="H115" s="27" t="s">
        <v>292</v>
      </c>
      <c r="I115" s="2"/>
      <c r="J115" s="2"/>
      <c r="K115" s="2"/>
      <c r="L115" s="2"/>
      <c r="M115" s="2"/>
      <c r="N115" s="2"/>
      <c r="O115" s="2"/>
      <c r="P115" s="2"/>
      <c r="Q115" s="2"/>
      <c r="R115" s="2"/>
      <c r="S115" s="2"/>
      <c r="T115" s="2"/>
      <c r="U115" s="2"/>
      <c r="V115" s="2"/>
      <c r="W115" s="2"/>
      <c r="X115" s="2"/>
    </row>
    <row r="116" spans="1:24" ht="112.9" customHeight="1" x14ac:dyDescent="0.25">
      <c r="A116" s="5" t="s">
        <v>103</v>
      </c>
      <c r="B116" s="20" t="s">
        <v>109</v>
      </c>
      <c r="C116" s="21">
        <v>800</v>
      </c>
      <c r="D116" s="5"/>
      <c r="E116" s="42"/>
      <c r="F116" s="5"/>
      <c r="G116" s="42"/>
      <c r="H116" s="27" t="s">
        <v>292</v>
      </c>
      <c r="I116" s="2"/>
      <c r="J116" s="2"/>
      <c r="K116" s="2"/>
      <c r="L116" s="2"/>
      <c r="M116" s="2"/>
      <c r="N116" s="2"/>
      <c r="O116" s="2"/>
      <c r="P116" s="2"/>
      <c r="Q116" s="2"/>
      <c r="R116" s="2"/>
      <c r="S116" s="2"/>
      <c r="T116" s="2"/>
      <c r="U116" s="2"/>
      <c r="V116" s="2"/>
      <c r="W116" s="2"/>
      <c r="X116" s="2"/>
    </row>
    <row r="117" spans="1:24" ht="63" customHeight="1" x14ac:dyDescent="0.25">
      <c r="A117" s="5" t="s">
        <v>104</v>
      </c>
      <c r="B117" s="20" t="s">
        <v>110</v>
      </c>
      <c r="C117" s="21">
        <v>500</v>
      </c>
      <c r="D117" s="5"/>
      <c r="E117" s="42"/>
      <c r="F117" s="54">
        <v>500</v>
      </c>
      <c r="G117" s="47"/>
      <c r="H117" s="27" t="s">
        <v>292</v>
      </c>
      <c r="I117" s="2"/>
      <c r="J117" s="2"/>
      <c r="K117" s="2"/>
      <c r="L117" s="2"/>
      <c r="M117" s="2"/>
      <c r="N117" s="2"/>
      <c r="O117" s="2"/>
      <c r="P117" s="2"/>
      <c r="Q117" s="2"/>
      <c r="R117" s="2"/>
      <c r="S117" s="2"/>
      <c r="T117" s="2"/>
      <c r="U117" s="2"/>
      <c r="V117" s="2"/>
      <c r="W117" s="2"/>
      <c r="X117" s="2"/>
    </row>
    <row r="118" spans="1:24" ht="46.5" customHeight="1" x14ac:dyDescent="0.25">
      <c r="A118" s="24" t="s">
        <v>105</v>
      </c>
      <c r="B118" s="25" t="s">
        <v>107</v>
      </c>
      <c r="C118" s="26">
        <v>1000</v>
      </c>
      <c r="D118" s="26">
        <v>200</v>
      </c>
      <c r="E118" s="39"/>
      <c r="F118" s="26">
        <v>200</v>
      </c>
      <c r="G118" s="39"/>
      <c r="H118" s="27" t="s">
        <v>14</v>
      </c>
      <c r="I118" s="2"/>
      <c r="J118" s="2"/>
      <c r="K118" s="2"/>
      <c r="L118" s="2"/>
      <c r="M118" s="2"/>
      <c r="N118" s="2"/>
      <c r="O118" s="2"/>
      <c r="P118" s="2"/>
      <c r="Q118" s="2"/>
      <c r="R118" s="2"/>
      <c r="S118" s="2"/>
      <c r="T118" s="2"/>
      <c r="U118" s="2"/>
      <c r="V118" s="2"/>
      <c r="W118" s="2"/>
      <c r="X118" s="2"/>
    </row>
    <row r="119" spans="1:24" ht="82.9" customHeight="1" x14ac:dyDescent="0.25">
      <c r="A119" s="24" t="s">
        <v>136</v>
      </c>
      <c r="B119" s="20" t="s">
        <v>100</v>
      </c>
      <c r="C119" s="26">
        <v>2000</v>
      </c>
      <c r="D119" s="26"/>
      <c r="E119" s="39"/>
      <c r="F119" s="26"/>
      <c r="G119" s="39"/>
      <c r="H119" s="27" t="s">
        <v>292</v>
      </c>
      <c r="I119" s="2"/>
      <c r="J119" s="2"/>
      <c r="K119" s="2"/>
      <c r="L119" s="2"/>
      <c r="M119" s="2"/>
      <c r="N119" s="2"/>
      <c r="O119" s="2"/>
      <c r="P119" s="2"/>
      <c r="Q119" s="2"/>
      <c r="R119" s="2"/>
      <c r="S119" s="2"/>
      <c r="T119" s="2"/>
      <c r="U119" s="2"/>
      <c r="V119" s="2"/>
      <c r="W119" s="2"/>
      <c r="X119" s="2"/>
    </row>
    <row r="120" spans="1:24" ht="83.45" customHeight="1" x14ac:dyDescent="0.25">
      <c r="A120" s="24" t="s">
        <v>137</v>
      </c>
      <c r="B120" s="20" t="s">
        <v>101</v>
      </c>
      <c r="C120" s="26">
        <v>2000</v>
      </c>
      <c r="D120" s="26"/>
      <c r="E120" s="39"/>
      <c r="F120" s="26"/>
      <c r="G120" s="39"/>
      <c r="H120" s="27" t="s">
        <v>292</v>
      </c>
      <c r="I120" s="2"/>
      <c r="J120" s="2"/>
      <c r="K120" s="2"/>
      <c r="L120" s="2"/>
      <c r="M120" s="2"/>
      <c r="N120" s="2"/>
      <c r="O120" s="2"/>
      <c r="P120" s="2"/>
      <c r="Q120" s="2"/>
      <c r="R120" s="2"/>
      <c r="S120" s="2"/>
      <c r="T120" s="2"/>
      <c r="U120" s="2"/>
      <c r="V120" s="2"/>
      <c r="W120" s="2"/>
      <c r="X120" s="2"/>
    </row>
    <row r="121" spans="1:24" ht="82.9" customHeight="1" x14ac:dyDescent="0.25">
      <c r="A121" s="24" t="s">
        <v>138</v>
      </c>
      <c r="B121" s="20" t="s">
        <v>102</v>
      </c>
      <c r="C121" s="26">
        <v>2000</v>
      </c>
      <c r="D121" s="26"/>
      <c r="E121" s="39"/>
      <c r="F121" s="26"/>
      <c r="G121" s="39"/>
      <c r="H121" s="27" t="s">
        <v>292</v>
      </c>
      <c r="I121" s="2"/>
      <c r="J121" s="2"/>
      <c r="K121" s="2"/>
      <c r="L121" s="2"/>
      <c r="M121" s="2"/>
      <c r="N121" s="2"/>
      <c r="O121" s="2"/>
      <c r="P121" s="2"/>
      <c r="Q121" s="2"/>
      <c r="R121" s="2"/>
      <c r="S121" s="2"/>
      <c r="T121" s="2"/>
      <c r="U121" s="2"/>
      <c r="V121" s="2"/>
      <c r="W121" s="2"/>
      <c r="X121" s="2"/>
    </row>
    <row r="122" spans="1:24" ht="79.150000000000006" customHeight="1" x14ac:dyDescent="0.25">
      <c r="A122" s="24" t="s">
        <v>139</v>
      </c>
      <c r="B122" s="20" t="s">
        <v>117</v>
      </c>
      <c r="C122" s="26">
        <v>2000</v>
      </c>
      <c r="D122" s="26">
        <v>2000</v>
      </c>
      <c r="E122" s="39">
        <v>2064.6</v>
      </c>
      <c r="F122" s="26"/>
      <c r="G122" s="39">
        <v>786.2</v>
      </c>
      <c r="H122" s="27" t="s">
        <v>319</v>
      </c>
      <c r="I122" s="2"/>
      <c r="J122" s="2"/>
      <c r="K122" s="2"/>
      <c r="L122" s="2"/>
      <c r="M122" s="2"/>
      <c r="N122" s="2"/>
      <c r="O122" s="2"/>
      <c r="P122" s="2"/>
      <c r="Q122" s="2"/>
      <c r="R122" s="2"/>
      <c r="S122" s="2"/>
      <c r="T122" s="2"/>
      <c r="U122" s="2"/>
      <c r="V122" s="2"/>
      <c r="W122" s="2"/>
      <c r="X122" s="2"/>
    </row>
    <row r="123" spans="1:24" ht="26.45" customHeight="1" x14ac:dyDescent="0.25">
      <c r="A123" s="5"/>
      <c r="B123" s="25" t="s">
        <v>236</v>
      </c>
      <c r="C123" s="26">
        <f t="shared" ref="C123:F123" si="2">C72+C73+C74+C75+C76+C79+C80+C81+C82+C83+C84+C85+C86+C87+C88+C89+C90+C91+C92+C93+C94+C95+C96+C97+C98+C99+C100+C101+C102+C103+C104+C105+C106+C107+C108+C109+C110+C111+C112+C113+C114+C115+C116+C117+C118+C119+C120+C121+C122</f>
        <v>259181.76199999999</v>
      </c>
      <c r="D123" s="26">
        <f t="shared" si="2"/>
        <v>34004.508000000002</v>
      </c>
      <c r="E123" s="39">
        <f>E122+E98+E96+E94+E76+E75+E74</f>
        <v>2923.0000000000005</v>
      </c>
      <c r="F123" s="26">
        <f t="shared" si="2"/>
        <v>79760</v>
      </c>
      <c r="G123" s="39">
        <f>G122+G98+G96+G94</f>
        <v>1466.5</v>
      </c>
      <c r="H123" s="27"/>
      <c r="I123" s="2"/>
      <c r="J123" s="2"/>
      <c r="K123" s="2"/>
      <c r="L123" s="2"/>
      <c r="M123" s="2"/>
      <c r="N123" s="2"/>
      <c r="O123" s="2"/>
      <c r="P123" s="2"/>
      <c r="Q123" s="2"/>
      <c r="R123" s="2"/>
      <c r="S123" s="2"/>
      <c r="T123" s="2"/>
      <c r="U123" s="2"/>
      <c r="V123" s="2"/>
      <c r="W123" s="2"/>
      <c r="X123" s="2"/>
    </row>
    <row r="124" spans="1:24" ht="28.5" customHeight="1" x14ac:dyDescent="0.25">
      <c r="A124" s="58" t="s">
        <v>289</v>
      </c>
      <c r="B124" s="58"/>
      <c r="C124" s="58"/>
      <c r="D124" s="58"/>
      <c r="E124" s="58"/>
      <c r="F124" s="58"/>
      <c r="G124" s="58"/>
      <c r="H124" s="58"/>
      <c r="I124" s="2"/>
      <c r="J124" s="2"/>
      <c r="K124" s="2"/>
      <c r="L124" s="2"/>
      <c r="M124" s="2"/>
      <c r="N124" s="2"/>
      <c r="O124" s="2"/>
      <c r="P124" s="2"/>
      <c r="Q124" s="2"/>
      <c r="R124" s="2"/>
      <c r="S124" s="2"/>
      <c r="T124" s="2"/>
      <c r="U124" s="2"/>
      <c r="V124" s="2"/>
      <c r="W124" s="2"/>
      <c r="X124" s="2"/>
    </row>
    <row r="125" spans="1:24" ht="60.75" customHeight="1" x14ac:dyDescent="0.25">
      <c r="A125" s="24" t="s">
        <v>213</v>
      </c>
      <c r="B125" s="25" t="s">
        <v>290</v>
      </c>
      <c r="C125" s="26">
        <v>500000</v>
      </c>
      <c r="D125" s="26">
        <v>0</v>
      </c>
      <c r="E125" s="39"/>
      <c r="F125" s="26">
        <v>50000</v>
      </c>
      <c r="G125" s="39"/>
      <c r="H125" s="27" t="s">
        <v>291</v>
      </c>
      <c r="I125" s="2"/>
      <c r="J125" s="2"/>
      <c r="K125" s="2"/>
      <c r="L125" s="2"/>
      <c r="M125" s="2"/>
      <c r="N125" s="2"/>
      <c r="O125" s="2"/>
      <c r="P125" s="2"/>
      <c r="Q125" s="2"/>
      <c r="R125" s="2"/>
      <c r="S125" s="2"/>
      <c r="T125" s="2"/>
      <c r="U125" s="2"/>
      <c r="V125" s="2"/>
      <c r="W125" s="2"/>
      <c r="X125" s="2"/>
    </row>
    <row r="126" spans="1:24" ht="60" customHeight="1" x14ac:dyDescent="0.25">
      <c r="A126" s="24" t="s">
        <v>215</v>
      </c>
      <c r="B126" s="25" t="s">
        <v>226</v>
      </c>
      <c r="C126" s="26">
        <v>1000</v>
      </c>
      <c r="D126" s="26">
        <v>1000</v>
      </c>
      <c r="E126" s="39"/>
      <c r="F126" s="26"/>
      <c r="G126" s="39"/>
      <c r="H126" s="27" t="s">
        <v>342</v>
      </c>
      <c r="I126" s="2"/>
      <c r="J126" s="2"/>
      <c r="K126" s="2"/>
      <c r="L126" s="2"/>
      <c r="M126" s="2"/>
      <c r="N126" s="2"/>
      <c r="O126" s="2"/>
      <c r="P126" s="2"/>
      <c r="Q126" s="2"/>
      <c r="R126" s="2"/>
      <c r="S126" s="2"/>
      <c r="T126" s="2"/>
      <c r="U126" s="2"/>
      <c r="V126" s="2"/>
      <c r="W126" s="2"/>
      <c r="X126" s="2"/>
    </row>
    <row r="127" spans="1:24" ht="44.25" customHeight="1" x14ac:dyDescent="0.25">
      <c r="A127" s="24" t="s">
        <v>216</v>
      </c>
      <c r="B127" s="25" t="s">
        <v>304</v>
      </c>
      <c r="C127" s="26">
        <v>450</v>
      </c>
      <c r="D127" s="26">
        <v>450</v>
      </c>
      <c r="E127" s="39"/>
      <c r="F127" s="26"/>
      <c r="G127" s="39"/>
      <c r="H127" s="27" t="s">
        <v>342</v>
      </c>
      <c r="I127" s="2"/>
      <c r="J127" s="2"/>
      <c r="K127" s="2"/>
      <c r="L127" s="2"/>
      <c r="M127" s="2"/>
      <c r="N127" s="2"/>
      <c r="O127" s="2"/>
      <c r="P127" s="2"/>
      <c r="Q127" s="2"/>
      <c r="R127" s="2"/>
      <c r="S127" s="2"/>
      <c r="T127" s="2"/>
      <c r="U127" s="2"/>
      <c r="V127" s="2"/>
      <c r="W127" s="2"/>
      <c r="X127" s="2"/>
    </row>
    <row r="128" spans="1:24" ht="43.5" customHeight="1" x14ac:dyDescent="0.25">
      <c r="A128" s="24" t="s">
        <v>218</v>
      </c>
      <c r="B128" s="25" t="s">
        <v>305</v>
      </c>
      <c r="C128" s="26">
        <v>450</v>
      </c>
      <c r="D128" s="26">
        <v>450</v>
      </c>
      <c r="E128" s="39"/>
      <c r="F128" s="26"/>
      <c r="G128" s="39"/>
      <c r="H128" s="27" t="s">
        <v>342</v>
      </c>
      <c r="I128" s="2"/>
      <c r="J128" s="2"/>
      <c r="K128" s="2"/>
      <c r="L128" s="2"/>
      <c r="M128" s="2"/>
      <c r="N128" s="2"/>
      <c r="O128" s="2"/>
      <c r="P128" s="2"/>
      <c r="Q128" s="2"/>
      <c r="R128" s="2"/>
      <c r="S128" s="2"/>
      <c r="T128" s="2"/>
      <c r="U128" s="2"/>
      <c r="V128" s="2"/>
      <c r="W128" s="2"/>
      <c r="X128" s="2"/>
    </row>
    <row r="129" spans="1:24" ht="44.25" customHeight="1" x14ac:dyDescent="0.25">
      <c r="A129" s="24" t="s">
        <v>219</v>
      </c>
      <c r="B129" s="25" t="s">
        <v>232</v>
      </c>
      <c r="C129" s="26"/>
      <c r="D129" s="26"/>
      <c r="E129" s="39"/>
      <c r="F129" s="26"/>
      <c r="G129" s="39"/>
      <c r="H129" s="27" t="s">
        <v>341</v>
      </c>
      <c r="I129" s="2"/>
      <c r="J129" s="2"/>
      <c r="K129" s="2"/>
      <c r="L129" s="2"/>
      <c r="M129" s="2"/>
      <c r="N129" s="2"/>
      <c r="O129" s="2"/>
      <c r="P129" s="2"/>
      <c r="Q129" s="2"/>
      <c r="R129" s="2"/>
      <c r="S129" s="2"/>
      <c r="T129" s="2"/>
      <c r="U129" s="2"/>
      <c r="V129" s="2"/>
      <c r="W129" s="2"/>
      <c r="X129" s="2"/>
    </row>
    <row r="130" spans="1:24" ht="75.75" customHeight="1" x14ac:dyDescent="0.25">
      <c r="A130" s="24" t="s">
        <v>220</v>
      </c>
      <c r="B130" s="25" t="s">
        <v>174</v>
      </c>
      <c r="C130" s="26">
        <v>10000</v>
      </c>
      <c r="D130" s="26">
        <v>2000</v>
      </c>
      <c r="E130" s="39"/>
      <c r="F130" s="26">
        <v>2000</v>
      </c>
      <c r="G130" s="39"/>
      <c r="H130" s="27" t="s">
        <v>341</v>
      </c>
      <c r="I130" s="2"/>
      <c r="J130" s="2"/>
      <c r="K130" s="2"/>
      <c r="L130" s="2"/>
      <c r="M130" s="2"/>
      <c r="N130" s="2"/>
      <c r="O130" s="2"/>
      <c r="P130" s="2"/>
      <c r="Q130" s="2"/>
      <c r="R130" s="2"/>
      <c r="S130" s="2"/>
      <c r="T130" s="2"/>
      <c r="U130" s="2"/>
      <c r="V130" s="2"/>
      <c r="W130" s="2"/>
      <c r="X130" s="2"/>
    </row>
    <row r="131" spans="1:24" ht="28.5" customHeight="1" x14ac:dyDescent="0.25">
      <c r="A131" s="24"/>
      <c r="B131" s="25" t="s">
        <v>236</v>
      </c>
      <c r="C131" s="26">
        <v>511900</v>
      </c>
      <c r="D131" s="26">
        <f t="shared" ref="D131:F131" si="3">SUM(D125:D130)</f>
        <v>3900</v>
      </c>
      <c r="E131" s="39">
        <v>0</v>
      </c>
      <c r="F131" s="26">
        <f t="shared" si="3"/>
        <v>52000</v>
      </c>
      <c r="G131" s="39">
        <v>0</v>
      </c>
      <c r="H131" s="27"/>
      <c r="I131" s="2"/>
      <c r="J131" s="2"/>
      <c r="K131" s="2"/>
      <c r="L131" s="2"/>
      <c r="M131" s="2"/>
      <c r="N131" s="2"/>
      <c r="O131" s="2"/>
      <c r="P131" s="2"/>
      <c r="Q131" s="2"/>
      <c r="R131" s="2"/>
      <c r="S131" s="2"/>
      <c r="T131" s="2"/>
      <c r="U131" s="2"/>
      <c r="V131" s="2"/>
      <c r="W131" s="2"/>
      <c r="X131" s="2"/>
    </row>
    <row r="132" spans="1:24" ht="24" customHeight="1" x14ac:dyDescent="0.25">
      <c r="A132" s="58" t="s">
        <v>248</v>
      </c>
      <c r="B132" s="58"/>
      <c r="C132" s="58"/>
      <c r="D132" s="58"/>
      <c r="E132" s="58"/>
      <c r="F132" s="58"/>
      <c r="G132" s="58"/>
      <c r="H132" s="58"/>
      <c r="I132" s="2"/>
      <c r="J132" s="2"/>
      <c r="K132" s="2"/>
      <c r="L132" s="2"/>
      <c r="M132" s="2"/>
      <c r="N132" s="2"/>
      <c r="O132" s="2"/>
      <c r="P132" s="2"/>
      <c r="Q132" s="2"/>
      <c r="R132" s="2"/>
      <c r="S132" s="2"/>
      <c r="T132" s="2"/>
      <c r="U132" s="2"/>
      <c r="V132" s="2"/>
      <c r="W132" s="2"/>
      <c r="X132" s="2"/>
    </row>
    <row r="133" spans="1:24" ht="59.25" customHeight="1" x14ac:dyDescent="0.25">
      <c r="A133" s="24" t="s">
        <v>213</v>
      </c>
      <c r="B133" s="25" t="s">
        <v>320</v>
      </c>
      <c r="C133" s="26">
        <v>1500</v>
      </c>
      <c r="D133" s="26"/>
      <c r="E133" s="39"/>
      <c r="F133" s="26"/>
      <c r="G133" s="39"/>
      <c r="H133" s="27" t="s">
        <v>52</v>
      </c>
      <c r="I133" s="2"/>
      <c r="J133" s="2"/>
      <c r="K133" s="2"/>
      <c r="L133" s="2"/>
      <c r="M133" s="2"/>
      <c r="N133" s="2"/>
      <c r="O133" s="2"/>
      <c r="P133" s="2"/>
      <c r="Q133" s="2"/>
      <c r="R133" s="2"/>
      <c r="S133" s="2"/>
      <c r="T133" s="2"/>
      <c r="U133" s="2"/>
      <c r="V133" s="2"/>
      <c r="W133" s="2"/>
      <c r="X133" s="2"/>
    </row>
    <row r="134" spans="1:24" ht="63" customHeight="1" x14ac:dyDescent="0.25">
      <c r="A134" s="24" t="s">
        <v>215</v>
      </c>
      <c r="B134" s="25" t="s">
        <v>321</v>
      </c>
      <c r="C134" s="26">
        <v>1500</v>
      </c>
      <c r="D134" s="26">
        <v>1500</v>
      </c>
      <c r="E134" s="39"/>
      <c r="F134" s="26"/>
      <c r="G134" s="39"/>
      <c r="H134" s="27" t="s">
        <v>12</v>
      </c>
      <c r="I134" s="2"/>
      <c r="J134" s="2"/>
      <c r="K134" s="2"/>
      <c r="L134" s="2"/>
      <c r="M134" s="2"/>
      <c r="N134" s="2"/>
      <c r="O134" s="2"/>
      <c r="P134" s="2"/>
      <c r="Q134" s="2"/>
      <c r="R134" s="2"/>
      <c r="S134" s="2"/>
      <c r="T134" s="2"/>
      <c r="U134" s="2"/>
      <c r="V134" s="2"/>
      <c r="W134" s="2"/>
      <c r="X134" s="2"/>
    </row>
    <row r="135" spans="1:24" ht="111" customHeight="1" x14ac:dyDescent="0.25">
      <c r="A135" s="24" t="s">
        <v>216</v>
      </c>
      <c r="B135" s="25" t="s">
        <v>250</v>
      </c>
      <c r="C135" s="26">
        <v>5000</v>
      </c>
      <c r="D135" s="26">
        <v>1000</v>
      </c>
      <c r="E135" s="39">
        <v>679.8</v>
      </c>
      <c r="F135" s="26">
        <v>1000</v>
      </c>
      <c r="G135" s="39"/>
      <c r="H135" s="27" t="s">
        <v>341</v>
      </c>
      <c r="I135" s="2"/>
      <c r="J135" s="2"/>
      <c r="K135" s="2"/>
      <c r="L135" s="2"/>
      <c r="M135" s="2"/>
      <c r="N135" s="2"/>
      <c r="O135" s="2"/>
      <c r="P135" s="2"/>
      <c r="Q135" s="2"/>
      <c r="R135" s="2"/>
      <c r="S135" s="2"/>
      <c r="T135" s="2"/>
      <c r="U135" s="2"/>
      <c r="V135" s="2"/>
      <c r="W135" s="2"/>
      <c r="X135" s="2"/>
    </row>
    <row r="136" spans="1:24" ht="96.75" customHeight="1" x14ac:dyDescent="0.25">
      <c r="A136" s="24" t="s">
        <v>218</v>
      </c>
      <c r="B136" s="25" t="s">
        <v>80</v>
      </c>
      <c r="C136" s="26">
        <v>23000</v>
      </c>
      <c r="D136" s="26">
        <v>16000</v>
      </c>
      <c r="E136" s="39">
        <f>16+390</f>
        <v>406</v>
      </c>
      <c r="F136" s="26">
        <v>7000</v>
      </c>
      <c r="G136" s="39">
        <f>8090.247+6121.595</f>
        <v>14211.842000000001</v>
      </c>
      <c r="H136" s="27" t="s">
        <v>15</v>
      </c>
      <c r="I136" s="2"/>
      <c r="J136" s="2"/>
      <c r="K136" s="2"/>
      <c r="L136" s="2"/>
      <c r="M136" s="2"/>
      <c r="N136" s="2"/>
      <c r="O136" s="2"/>
      <c r="P136" s="2"/>
      <c r="Q136" s="2"/>
      <c r="R136" s="2"/>
      <c r="S136" s="2"/>
      <c r="T136" s="2"/>
      <c r="U136" s="2"/>
      <c r="V136" s="2"/>
      <c r="W136" s="2"/>
      <c r="X136" s="2"/>
    </row>
    <row r="137" spans="1:24" ht="130.5" customHeight="1" x14ac:dyDescent="0.25">
      <c r="A137" s="24" t="s">
        <v>219</v>
      </c>
      <c r="B137" s="25" t="s">
        <v>206</v>
      </c>
      <c r="C137" s="26">
        <v>9000</v>
      </c>
      <c r="D137" s="26">
        <v>1000</v>
      </c>
      <c r="E137" s="39"/>
      <c r="F137" s="26">
        <v>2000</v>
      </c>
      <c r="G137" s="39"/>
      <c r="H137" s="27" t="s">
        <v>343</v>
      </c>
      <c r="I137" s="2"/>
      <c r="J137" s="2"/>
      <c r="K137" s="2"/>
      <c r="L137" s="2"/>
      <c r="M137" s="2"/>
      <c r="N137" s="2"/>
      <c r="O137" s="2"/>
      <c r="P137" s="2"/>
      <c r="Q137" s="2"/>
      <c r="R137" s="2"/>
      <c r="S137" s="2"/>
      <c r="T137" s="2"/>
      <c r="U137" s="2"/>
      <c r="V137" s="2"/>
      <c r="W137" s="2"/>
      <c r="X137" s="2"/>
    </row>
    <row r="138" spans="1:24" ht="104.25" customHeight="1" x14ac:dyDescent="0.25">
      <c r="A138" s="24" t="s">
        <v>220</v>
      </c>
      <c r="B138" s="25" t="s">
        <v>207</v>
      </c>
      <c r="C138" s="26">
        <v>400</v>
      </c>
      <c r="D138" s="26">
        <v>400</v>
      </c>
      <c r="E138" s="39"/>
      <c r="F138" s="26"/>
      <c r="G138" s="39"/>
      <c r="H138" s="27" t="s">
        <v>344</v>
      </c>
      <c r="I138" s="2"/>
      <c r="J138" s="2"/>
      <c r="K138" s="2"/>
      <c r="L138" s="2"/>
      <c r="M138" s="2"/>
      <c r="N138" s="2"/>
      <c r="O138" s="2"/>
      <c r="P138" s="2"/>
      <c r="Q138" s="2"/>
      <c r="R138" s="2"/>
      <c r="S138" s="2"/>
      <c r="T138" s="2"/>
      <c r="U138" s="2"/>
      <c r="V138" s="2"/>
      <c r="W138" s="2"/>
      <c r="X138" s="2"/>
    </row>
    <row r="139" spans="1:24" ht="114.75" customHeight="1" x14ac:dyDescent="0.25">
      <c r="A139" s="24" t="s">
        <v>221</v>
      </c>
      <c r="B139" s="25" t="s">
        <v>208</v>
      </c>
      <c r="C139" s="26">
        <v>200</v>
      </c>
      <c r="D139" s="26">
        <v>200</v>
      </c>
      <c r="E139" s="39"/>
      <c r="F139" s="26"/>
      <c r="G139" s="39"/>
      <c r="H139" s="27" t="s">
        <v>345</v>
      </c>
      <c r="I139" s="2"/>
      <c r="J139" s="2"/>
      <c r="K139" s="2"/>
      <c r="L139" s="2"/>
      <c r="M139" s="2"/>
      <c r="N139" s="2"/>
      <c r="O139" s="2"/>
      <c r="P139" s="2"/>
      <c r="Q139" s="2"/>
      <c r="R139" s="2"/>
      <c r="S139" s="2"/>
      <c r="T139" s="2"/>
      <c r="U139" s="2"/>
      <c r="V139" s="2"/>
      <c r="W139" s="2"/>
      <c r="X139" s="2"/>
    </row>
    <row r="140" spans="1:24" ht="22.5" customHeight="1" x14ac:dyDescent="0.25">
      <c r="A140" s="24"/>
      <c r="B140" s="25" t="s">
        <v>236</v>
      </c>
      <c r="C140" s="26">
        <f t="shared" ref="C140:F140" si="4">C133+C134+C135+C136+C137</f>
        <v>40000</v>
      </c>
      <c r="D140" s="26">
        <f t="shared" si="4"/>
        <v>19500</v>
      </c>
      <c r="E140" s="39">
        <f>E136+E135</f>
        <v>1085.8</v>
      </c>
      <c r="F140" s="26">
        <f t="shared" si="4"/>
        <v>10000</v>
      </c>
      <c r="G140" s="39">
        <f>G136</f>
        <v>14211.842000000001</v>
      </c>
      <c r="H140" s="27"/>
      <c r="I140" s="2"/>
      <c r="J140" s="2"/>
      <c r="K140" s="2"/>
      <c r="L140" s="2"/>
      <c r="M140" s="2"/>
      <c r="N140" s="2"/>
      <c r="O140" s="2"/>
      <c r="P140" s="2"/>
      <c r="Q140" s="2"/>
      <c r="R140" s="2"/>
      <c r="S140" s="2"/>
      <c r="T140" s="2"/>
      <c r="U140" s="2"/>
      <c r="V140" s="2"/>
      <c r="W140" s="2"/>
      <c r="X140" s="2"/>
    </row>
    <row r="141" spans="1:24" ht="22.15" customHeight="1" x14ac:dyDescent="0.25">
      <c r="A141" s="58" t="s">
        <v>251</v>
      </c>
      <c r="B141" s="58"/>
      <c r="C141" s="58"/>
      <c r="D141" s="58"/>
      <c r="E141" s="58"/>
      <c r="F141" s="58"/>
      <c r="G141" s="58"/>
      <c r="H141" s="58"/>
      <c r="I141" s="2"/>
      <c r="J141" s="2"/>
      <c r="K141" s="2"/>
      <c r="L141" s="2"/>
      <c r="M141" s="2"/>
      <c r="N141" s="2"/>
      <c r="O141" s="2"/>
      <c r="P141" s="2"/>
      <c r="Q141" s="2"/>
      <c r="R141" s="2"/>
      <c r="S141" s="2"/>
      <c r="T141" s="2"/>
      <c r="U141" s="2"/>
      <c r="V141" s="2"/>
      <c r="W141" s="2"/>
      <c r="X141" s="2"/>
    </row>
    <row r="142" spans="1:24" ht="63" customHeight="1" x14ac:dyDescent="0.25">
      <c r="A142" s="24" t="s">
        <v>213</v>
      </c>
      <c r="B142" s="25" t="s">
        <v>188</v>
      </c>
      <c r="C142" s="26">
        <v>5000</v>
      </c>
      <c r="D142" s="26">
        <v>1000</v>
      </c>
      <c r="E142" s="39"/>
      <c r="F142" s="26">
        <v>1000</v>
      </c>
      <c r="G142" s="39"/>
      <c r="H142" s="27" t="s">
        <v>16</v>
      </c>
      <c r="I142" s="2"/>
      <c r="J142" s="2"/>
      <c r="K142" s="2"/>
      <c r="L142" s="2"/>
      <c r="M142" s="2"/>
      <c r="N142" s="2"/>
      <c r="O142" s="2"/>
      <c r="P142" s="2"/>
      <c r="Q142" s="2"/>
      <c r="R142" s="2"/>
      <c r="S142" s="2"/>
      <c r="T142" s="2"/>
      <c r="U142" s="2"/>
      <c r="V142" s="2"/>
      <c r="W142" s="2"/>
      <c r="X142" s="2"/>
    </row>
    <row r="143" spans="1:24" ht="21.75" customHeight="1" x14ac:dyDescent="0.25">
      <c r="A143" s="24"/>
      <c r="B143" s="25" t="s">
        <v>236</v>
      </c>
      <c r="C143" s="26">
        <f t="shared" ref="C143:F143" si="5">C142</f>
        <v>5000</v>
      </c>
      <c r="D143" s="26">
        <f t="shared" si="5"/>
        <v>1000</v>
      </c>
      <c r="E143" s="39">
        <v>0</v>
      </c>
      <c r="F143" s="26">
        <f t="shared" si="5"/>
        <v>1000</v>
      </c>
      <c r="G143" s="39">
        <v>0</v>
      </c>
      <c r="H143" s="27"/>
      <c r="I143" s="2"/>
      <c r="J143" s="2"/>
      <c r="K143" s="2"/>
      <c r="L143" s="2"/>
      <c r="M143" s="2"/>
      <c r="N143" s="2"/>
      <c r="O143" s="2"/>
      <c r="P143" s="2"/>
      <c r="Q143" s="2"/>
      <c r="R143" s="2"/>
      <c r="S143" s="2"/>
      <c r="T143" s="2"/>
      <c r="U143" s="2"/>
      <c r="V143" s="2"/>
      <c r="W143" s="2"/>
      <c r="X143" s="2"/>
    </row>
    <row r="144" spans="1:24" ht="18" customHeight="1" x14ac:dyDescent="0.25">
      <c r="A144" s="58" t="s">
        <v>252</v>
      </c>
      <c r="B144" s="58"/>
      <c r="C144" s="58"/>
      <c r="D144" s="58"/>
      <c r="E144" s="58"/>
      <c r="F144" s="58"/>
      <c r="G144" s="58"/>
      <c r="H144" s="58"/>
      <c r="I144" s="2"/>
      <c r="J144" s="2"/>
      <c r="K144" s="2"/>
      <c r="L144" s="2"/>
      <c r="M144" s="2"/>
      <c r="N144" s="2"/>
      <c r="O144" s="2"/>
      <c r="P144" s="2"/>
      <c r="Q144" s="2"/>
      <c r="R144" s="2"/>
      <c r="S144" s="2"/>
      <c r="T144" s="2"/>
      <c r="U144" s="2"/>
      <c r="V144" s="2"/>
      <c r="W144" s="2"/>
      <c r="X144" s="2"/>
    </row>
    <row r="145" spans="1:24" ht="84" customHeight="1" x14ac:dyDescent="0.25">
      <c r="A145" s="24" t="s">
        <v>213</v>
      </c>
      <c r="B145" s="25" t="s">
        <v>121</v>
      </c>
      <c r="C145" s="26">
        <v>2765</v>
      </c>
      <c r="D145" s="26">
        <v>2765</v>
      </c>
      <c r="E145" s="39">
        <f>15+264.99</f>
        <v>279.99</v>
      </c>
      <c r="F145" s="26"/>
      <c r="G145" s="39">
        <v>2436.8980000000001</v>
      </c>
      <c r="H145" s="27" t="s">
        <v>140</v>
      </c>
      <c r="I145" s="2"/>
      <c r="J145" s="2"/>
      <c r="K145" s="2"/>
      <c r="L145" s="2"/>
      <c r="M145" s="2"/>
      <c r="N145" s="2"/>
      <c r="O145" s="2"/>
      <c r="P145" s="2"/>
      <c r="Q145" s="2"/>
      <c r="R145" s="2"/>
      <c r="S145" s="2"/>
      <c r="T145" s="2"/>
      <c r="U145" s="2"/>
      <c r="V145" s="2"/>
      <c r="W145" s="2"/>
      <c r="X145" s="2"/>
    </row>
    <row r="146" spans="1:24" ht="52.5" customHeight="1" x14ac:dyDescent="0.25">
      <c r="A146" s="24" t="s">
        <v>215</v>
      </c>
      <c r="B146" s="25" t="s">
        <v>253</v>
      </c>
      <c r="C146" s="26">
        <v>3000</v>
      </c>
      <c r="D146" s="26"/>
      <c r="E146" s="39"/>
      <c r="F146" s="26"/>
      <c r="G146" s="39"/>
      <c r="H146" s="27" t="s">
        <v>14</v>
      </c>
      <c r="I146" s="2"/>
      <c r="J146" s="2"/>
      <c r="K146" s="2"/>
      <c r="L146" s="2"/>
      <c r="M146" s="2"/>
      <c r="N146" s="2"/>
      <c r="O146" s="2"/>
      <c r="P146" s="2"/>
      <c r="Q146" s="2"/>
      <c r="R146" s="2"/>
      <c r="S146" s="2"/>
      <c r="T146" s="2"/>
      <c r="U146" s="2"/>
      <c r="V146" s="2"/>
      <c r="W146" s="2"/>
      <c r="X146" s="2"/>
    </row>
    <row r="147" spans="1:24" ht="60.75" customHeight="1" x14ac:dyDescent="0.25">
      <c r="A147" s="24" t="s">
        <v>216</v>
      </c>
      <c r="B147" s="25" t="s">
        <v>323</v>
      </c>
      <c r="C147" s="26">
        <v>1000</v>
      </c>
      <c r="D147" s="26"/>
      <c r="E147" s="39"/>
      <c r="F147" s="26">
        <v>1000</v>
      </c>
      <c r="G147" s="39"/>
      <c r="H147" s="27" t="s">
        <v>53</v>
      </c>
      <c r="I147" s="2"/>
      <c r="J147" s="2"/>
      <c r="K147" s="2"/>
      <c r="L147" s="2"/>
      <c r="M147" s="2"/>
      <c r="N147" s="2"/>
      <c r="O147" s="2"/>
      <c r="P147" s="2"/>
      <c r="Q147" s="2"/>
      <c r="R147" s="2"/>
      <c r="S147" s="2"/>
      <c r="T147" s="2"/>
      <c r="U147" s="2"/>
      <c r="V147" s="2"/>
      <c r="W147" s="2"/>
      <c r="X147" s="2"/>
    </row>
    <row r="148" spans="1:24" ht="50.25" customHeight="1" x14ac:dyDescent="0.25">
      <c r="A148" s="24" t="s">
        <v>218</v>
      </c>
      <c r="B148" s="25" t="s">
        <v>324</v>
      </c>
      <c r="C148" s="26">
        <v>250</v>
      </c>
      <c r="D148" s="26">
        <v>250</v>
      </c>
      <c r="E148" s="39"/>
      <c r="F148" s="26"/>
      <c r="G148" s="39"/>
      <c r="H148" s="27" t="s">
        <v>282</v>
      </c>
      <c r="I148" s="2"/>
      <c r="J148" s="2"/>
      <c r="K148" s="2"/>
      <c r="L148" s="2"/>
      <c r="M148" s="2"/>
      <c r="N148" s="2"/>
      <c r="O148" s="2"/>
      <c r="P148" s="2"/>
      <c r="Q148" s="2"/>
      <c r="R148" s="2"/>
      <c r="S148" s="2"/>
      <c r="T148" s="2"/>
      <c r="U148" s="2"/>
      <c r="V148" s="2"/>
      <c r="W148" s="2"/>
      <c r="X148" s="2"/>
    </row>
    <row r="149" spans="1:24" ht="54.75" customHeight="1" x14ac:dyDescent="0.25">
      <c r="A149" s="24" t="s">
        <v>219</v>
      </c>
      <c r="B149" s="25" t="s">
        <v>254</v>
      </c>
      <c r="C149" s="26">
        <v>1000</v>
      </c>
      <c r="D149" s="26"/>
      <c r="E149" s="39"/>
      <c r="F149" s="26"/>
      <c r="G149" s="39"/>
      <c r="H149" s="27" t="s">
        <v>217</v>
      </c>
      <c r="I149" s="2"/>
      <c r="J149" s="2"/>
      <c r="K149" s="2"/>
      <c r="L149" s="2"/>
      <c r="M149" s="2"/>
      <c r="N149" s="2"/>
      <c r="O149" s="2"/>
      <c r="P149" s="2"/>
      <c r="Q149" s="2"/>
      <c r="R149" s="2"/>
      <c r="S149" s="2"/>
      <c r="T149" s="2"/>
      <c r="U149" s="2"/>
      <c r="V149" s="2"/>
      <c r="W149" s="2"/>
      <c r="X149" s="2"/>
    </row>
    <row r="150" spans="1:24" ht="48" customHeight="1" x14ac:dyDescent="0.25">
      <c r="A150" s="24" t="s">
        <v>220</v>
      </c>
      <c r="B150" s="25" t="s">
        <v>187</v>
      </c>
      <c r="C150" s="26">
        <v>25000</v>
      </c>
      <c r="D150" s="26">
        <v>5000</v>
      </c>
      <c r="E150" s="39"/>
      <c r="F150" s="26">
        <v>5000</v>
      </c>
      <c r="G150" s="39"/>
      <c r="H150" s="27" t="s">
        <v>301</v>
      </c>
      <c r="I150" s="2"/>
      <c r="J150" s="2"/>
      <c r="K150" s="2"/>
      <c r="L150" s="2"/>
      <c r="M150" s="2"/>
      <c r="N150" s="2"/>
      <c r="O150" s="2"/>
      <c r="P150" s="2"/>
      <c r="Q150" s="2"/>
      <c r="R150" s="2"/>
      <c r="S150" s="2"/>
      <c r="T150" s="2"/>
      <c r="U150" s="2"/>
      <c r="V150" s="2"/>
      <c r="W150" s="2"/>
      <c r="X150" s="2"/>
    </row>
    <row r="151" spans="1:24" ht="50.25" customHeight="1" x14ac:dyDescent="0.25">
      <c r="A151" s="24" t="s">
        <v>221</v>
      </c>
      <c r="B151" s="25" t="s">
        <v>186</v>
      </c>
      <c r="C151" s="26">
        <v>1500</v>
      </c>
      <c r="D151" s="26">
        <v>300</v>
      </c>
      <c r="E151" s="39"/>
      <c r="F151" s="26">
        <v>300</v>
      </c>
      <c r="G151" s="39"/>
      <c r="H151" s="27" t="s">
        <v>301</v>
      </c>
      <c r="I151" s="2"/>
      <c r="J151" s="2"/>
      <c r="K151" s="2"/>
      <c r="L151" s="2"/>
      <c r="M151" s="2"/>
      <c r="N151" s="2"/>
      <c r="O151" s="2"/>
      <c r="P151" s="2"/>
      <c r="Q151" s="2"/>
      <c r="R151" s="2"/>
      <c r="S151" s="2"/>
      <c r="T151" s="2"/>
      <c r="U151" s="2"/>
      <c r="V151" s="2"/>
      <c r="W151" s="2"/>
      <c r="X151" s="2"/>
    </row>
    <row r="152" spans="1:24" ht="45.75" customHeight="1" x14ac:dyDescent="0.25">
      <c r="A152" s="24" t="s">
        <v>222</v>
      </c>
      <c r="B152" s="25" t="s">
        <v>185</v>
      </c>
      <c r="C152" s="26">
        <v>1000</v>
      </c>
      <c r="D152" s="26">
        <v>200</v>
      </c>
      <c r="E152" s="39"/>
      <c r="F152" s="26">
        <v>200</v>
      </c>
      <c r="G152" s="39"/>
      <c r="H152" s="27" t="s">
        <v>301</v>
      </c>
      <c r="I152" s="2"/>
      <c r="J152" s="2"/>
      <c r="K152" s="2"/>
      <c r="L152" s="2"/>
      <c r="M152" s="2"/>
      <c r="N152" s="2"/>
      <c r="O152" s="2"/>
      <c r="P152" s="2"/>
      <c r="Q152" s="2"/>
      <c r="R152" s="2"/>
      <c r="S152" s="2"/>
      <c r="T152" s="2"/>
      <c r="U152" s="2"/>
      <c r="V152" s="2"/>
      <c r="W152" s="2"/>
      <c r="X152" s="2"/>
    </row>
    <row r="153" spans="1:24" ht="84.75" customHeight="1" x14ac:dyDescent="0.25">
      <c r="A153" s="24" t="s">
        <v>225</v>
      </c>
      <c r="B153" s="20" t="s">
        <v>119</v>
      </c>
      <c r="C153" s="26">
        <v>1000</v>
      </c>
      <c r="D153" s="26"/>
      <c r="E153" s="39"/>
      <c r="F153" s="26">
        <v>1000</v>
      </c>
      <c r="G153" s="39"/>
      <c r="H153" s="27" t="s">
        <v>301</v>
      </c>
      <c r="I153" s="2"/>
      <c r="J153" s="2"/>
      <c r="K153" s="2"/>
      <c r="L153" s="2"/>
      <c r="M153" s="2"/>
      <c r="N153" s="2"/>
      <c r="O153" s="2"/>
      <c r="P153" s="2"/>
      <c r="Q153" s="2"/>
      <c r="R153" s="2"/>
      <c r="S153" s="2"/>
      <c r="T153" s="2"/>
      <c r="U153" s="2"/>
      <c r="V153" s="2"/>
      <c r="W153" s="2"/>
      <c r="X153" s="2"/>
    </row>
    <row r="154" spans="1:24" ht="84" customHeight="1" x14ac:dyDescent="0.25">
      <c r="A154" s="24" t="s">
        <v>227</v>
      </c>
      <c r="B154" s="20" t="s">
        <v>120</v>
      </c>
      <c r="C154" s="26">
        <v>4000</v>
      </c>
      <c r="D154" s="26"/>
      <c r="E154" s="39"/>
      <c r="F154" s="26"/>
      <c r="G154" s="39"/>
      <c r="H154" s="27" t="s">
        <v>301</v>
      </c>
      <c r="I154" s="2"/>
      <c r="J154" s="2"/>
      <c r="K154" s="2"/>
      <c r="L154" s="2"/>
      <c r="M154" s="2"/>
      <c r="N154" s="2"/>
      <c r="O154" s="2"/>
      <c r="P154" s="2"/>
      <c r="Q154" s="2"/>
      <c r="R154" s="2"/>
      <c r="S154" s="2"/>
      <c r="T154" s="2"/>
      <c r="U154" s="2"/>
      <c r="V154" s="2"/>
      <c r="W154" s="2"/>
      <c r="X154" s="2"/>
    </row>
    <row r="155" spans="1:24" ht="33" customHeight="1" x14ac:dyDescent="0.25">
      <c r="A155" s="33"/>
      <c r="B155" s="35" t="s">
        <v>236</v>
      </c>
      <c r="C155" s="34">
        <f t="shared" ref="C155:F155" si="6">C145+C146+C147+C148+C149+C150+C151+C152+C153+C154</f>
        <v>40515</v>
      </c>
      <c r="D155" s="34">
        <f t="shared" si="6"/>
        <v>8515</v>
      </c>
      <c r="E155" s="43">
        <f>E145</f>
        <v>279.99</v>
      </c>
      <c r="F155" s="34">
        <f t="shared" si="6"/>
        <v>7500</v>
      </c>
      <c r="G155" s="43">
        <f>G145</f>
        <v>2436.8980000000001</v>
      </c>
      <c r="H155" s="27"/>
      <c r="I155" s="2"/>
      <c r="J155" s="2"/>
      <c r="K155" s="2"/>
      <c r="L155" s="2"/>
      <c r="M155" s="2"/>
      <c r="N155" s="2"/>
      <c r="O155" s="2"/>
      <c r="P155" s="2"/>
      <c r="Q155" s="2"/>
      <c r="R155" s="2"/>
      <c r="S155" s="2"/>
      <c r="T155" s="2"/>
      <c r="U155" s="2"/>
      <c r="V155" s="2"/>
      <c r="W155" s="2"/>
      <c r="X155" s="2"/>
    </row>
    <row r="156" spans="1:24" ht="32.25" customHeight="1" x14ac:dyDescent="0.25">
      <c r="A156" s="58" t="s">
        <v>255</v>
      </c>
      <c r="B156" s="58"/>
      <c r="C156" s="58"/>
      <c r="D156" s="58"/>
      <c r="E156" s="58"/>
      <c r="F156" s="58"/>
      <c r="G156" s="58"/>
      <c r="H156" s="58"/>
      <c r="I156" s="2"/>
      <c r="J156" s="2"/>
      <c r="K156" s="2"/>
      <c r="L156" s="2"/>
      <c r="M156" s="2"/>
      <c r="N156" s="2"/>
      <c r="O156" s="2"/>
      <c r="P156" s="2"/>
      <c r="Q156" s="2"/>
      <c r="R156" s="2"/>
      <c r="S156" s="2"/>
      <c r="T156" s="2"/>
      <c r="U156" s="2"/>
      <c r="V156" s="2"/>
      <c r="W156" s="2"/>
      <c r="X156" s="2"/>
    </row>
    <row r="157" spans="1:24" ht="90.75" customHeight="1" x14ac:dyDescent="0.25">
      <c r="A157" s="24" t="s">
        <v>213</v>
      </c>
      <c r="B157" s="25" t="s">
        <v>21</v>
      </c>
      <c r="C157" s="26">
        <v>45001.3</v>
      </c>
      <c r="D157" s="26">
        <v>9001.3449999999993</v>
      </c>
      <c r="E157" s="39">
        <v>6632.4</v>
      </c>
      <c r="F157" s="26">
        <v>9000</v>
      </c>
      <c r="G157" s="39">
        <v>1878.7070000000001</v>
      </c>
      <c r="H157" s="27" t="s">
        <v>342</v>
      </c>
      <c r="I157" s="2"/>
      <c r="J157" s="2"/>
      <c r="K157" s="2"/>
      <c r="L157" s="2"/>
      <c r="M157" s="2"/>
      <c r="N157" s="2"/>
      <c r="O157" s="2"/>
      <c r="P157" s="2"/>
      <c r="Q157" s="2"/>
      <c r="R157" s="2"/>
      <c r="S157" s="2"/>
      <c r="T157" s="2"/>
      <c r="U157" s="2"/>
      <c r="V157" s="2"/>
      <c r="W157" s="2"/>
      <c r="X157" s="2"/>
    </row>
    <row r="158" spans="1:24" ht="46.5" customHeight="1" x14ac:dyDescent="0.25">
      <c r="A158" s="24" t="s">
        <v>215</v>
      </c>
      <c r="B158" s="25" t="s">
        <v>20</v>
      </c>
      <c r="C158" s="26">
        <v>15000</v>
      </c>
      <c r="D158" s="26">
        <v>3000</v>
      </c>
      <c r="E158" s="39">
        <f>566.747+370.713</f>
        <v>937.46</v>
      </c>
      <c r="F158" s="26">
        <v>3000</v>
      </c>
      <c r="G158" s="39">
        <v>1321.548</v>
      </c>
      <c r="H158" s="27" t="s">
        <v>14</v>
      </c>
      <c r="I158" s="2"/>
      <c r="J158" s="2"/>
      <c r="K158" s="2"/>
      <c r="L158" s="2"/>
      <c r="M158" s="2"/>
      <c r="N158" s="2"/>
      <c r="O158" s="2"/>
      <c r="P158" s="2"/>
      <c r="Q158" s="2"/>
      <c r="R158" s="2"/>
      <c r="S158" s="2"/>
      <c r="T158" s="2"/>
      <c r="U158" s="2"/>
      <c r="V158" s="2"/>
      <c r="W158" s="2"/>
      <c r="X158" s="2"/>
    </row>
    <row r="159" spans="1:24" ht="61.5" customHeight="1" x14ac:dyDescent="0.25">
      <c r="A159" s="24" t="s">
        <v>216</v>
      </c>
      <c r="B159" s="25" t="s">
        <v>256</v>
      </c>
      <c r="C159" s="26">
        <v>200</v>
      </c>
      <c r="D159" s="26"/>
      <c r="E159" s="39"/>
      <c r="F159" s="26">
        <v>200</v>
      </c>
      <c r="G159" s="39"/>
      <c r="H159" s="27" t="s">
        <v>54</v>
      </c>
      <c r="I159" s="2"/>
      <c r="J159" s="2"/>
      <c r="K159" s="2"/>
      <c r="L159" s="2"/>
      <c r="M159" s="2"/>
      <c r="N159" s="2"/>
      <c r="O159" s="2"/>
      <c r="P159" s="2"/>
      <c r="Q159" s="2"/>
      <c r="R159" s="2"/>
      <c r="S159" s="2"/>
      <c r="T159" s="2"/>
      <c r="U159" s="2"/>
      <c r="V159" s="2"/>
      <c r="W159" s="2"/>
      <c r="X159" s="2"/>
    </row>
    <row r="160" spans="1:24" ht="57.75" customHeight="1" x14ac:dyDescent="0.25">
      <c r="A160" s="24" t="s">
        <v>218</v>
      </c>
      <c r="B160" s="25" t="s">
        <v>257</v>
      </c>
      <c r="C160" s="26">
        <v>600</v>
      </c>
      <c r="D160" s="26"/>
      <c r="E160" s="39"/>
      <c r="F160" s="26">
        <v>300</v>
      </c>
      <c r="G160" s="39"/>
      <c r="H160" s="27" t="s">
        <v>55</v>
      </c>
      <c r="I160" s="2"/>
      <c r="J160" s="2"/>
      <c r="K160" s="2"/>
      <c r="L160" s="2"/>
      <c r="M160" s="2"/>
      <c r="N160" s="2"/>
      <c r="O160" s="2"/>
      <c r="P160" s="2"/>
      <c r="Q160" s="2"/>
      <c r="R160" s="2"/>
      <c r="S160" s="2"/>
      <c r="T160" s="2"/>
      <c r="U160" s="2"/>
      <c r="V160" s="2"/>
      <c r="W160" s="2"/>
      <c r="X160" s="2"/>
    </row>
    <row r="161" spans="1:24" ht="56.25" customHeight="1" x14ac:dyDescent="0.25">
      <c r="A161" s="24" t="s">
        <v>219</v>
      </c>
      <c r="B161" s="25" t="s">
        <v>325</v>
      </c>
      <c r="C161" s="26">
        <v>300</v>
      </c>
      <c r="D161" s="26"/>
      <c r="E161" s="39"/>
      <c r="F161" s="26"/>
      <c r="G161" s="39"/>
      <c r="H161" s="27" t="s">
        <v>56</v>
      </c>
      <c r="I161" s="2"/>
      <c r="J161" s="2"/>
      <c r="K161" s="2"/>
      <c r="L161" s="2"/>
      <c r="M161" s="2"/>
      <c r="N161" s="2"/>
      <c r="O161" s="2"/>
      <c r="P161" s="2"/>
      <c r="Q161" s="2"/>
      <c r="R161" s="2"/>
      <c r="S161" s="2"/>
      <c r="T161" s="2"/>
      <c r="U161" s="2"/>
      <c r="V161" s="2"/>
      <c r="W161" s="2"/>
      <c r="X161" s="2"/>
    </row>
    <row r="162" spans="1:24" ht="51.75" customHeight="1" x14ac:dyDescent="0.25">
      <c r="A162" s="24" t="s">
        <v>258</v>
      </c>
      <c r="B162" s="25" t="s">
        <v>333</v>
      </c>
      <c r="C162" s="26">
        <v>21000</v>
      </c>
      <c r="D162" s="26">
        <v>5000</v>
      </c>
      <c r="E162" s="39">
        <v>761</v>
      </c>
      <c r="F162" s="26">
        <v>5000</v>
      </c>
      <c r="G162" s="39">
        <v>30339.1</v>
      </c>
      <c r="H162" s="27" t="s">
        <v>214</v>
      </c>
      <c r="I162" s="2"/>
      <c r="J162" s="2"/>
      <c r="K162" s="2"/>
      <c r="L162" s="2"/>
      <c r="M162" s="2"/>
      <c r="N162" s="2"/>
      <c r="O162" s="2"/>
      <c r="P162" s="2"/>
      <c r="Q162" s="2"/>
      <c r="R162" s="2"/>
      <c r="S162" s="2"/>
      <c r="T162" s="2"/>
      <c r="U162" s="2"/>
      <c r="V162" s="2"/>
      <c r="W162" s="2"/>
      <c r="X162" s="2"/>
    </row>
    <row r="163" spans="1:24" ht="55.5" customHeight="1" x14ac:dyDescent="0.25">
      <c r="A163" s="24" t="s">
        <v>221</v>
      </c>
      <c r="B163" s="25" t="s">
        <v>259</v>
      </c>
      <c r="C163" s="26">
        <v>10000</v>
      </c>
      <c r="D163" s="26">
        <v>2000</v>
      </c>
      <c r="E163" s="39"/>
      <c r="F163" s="26">
        <v>2000</v>
      </c>
      <c r="G163" s="39"/>
      <c r="H163" s="27" t="s">
        <v>346</v>
      </c>
      <c r="I163" s="2"/>
      <c r="J163" s="2"/>
      <c r="K163" s="2"/>
      <c r="L163" s="2"/>
      <c r="M163" s="2"/>
      <c r="N163" s="2"/>
      <c r="O163" s="2"/>
      <c r="P163" s="2"/>
      <c r="Q163" s="2"/>
      <c r="R163" s="2"/>
      <c r="S163" s="2"/>
      <c r="T163" s="2"/>
      <c r="U163" s="2"/>
      <c r="V163" s="2"/>
      <c r="W163" s="2"/>
      <c r="X163" s="2"/>
    </row>
    <row r="164" spans="1:24" ht="77.25" customHeight="1" x14ac:dyDescent="0.25">
      <c r="A164" s="24" t="s">
        <v>222</v>
      </c>
      <c r="B164" s="25" t="s">
        <v>59</v>
      </c>
      <c r="C164" s="26">
        <v>1730</v>
      </c>
      <c r="D164" s="26">
        <v>1730</v>
      </c>
      <c r="E164" s="39"/>
      <c r="F164" s="26"/>
      <c r="G164" s="39">
        <v>49</v>
      </c>
      <c r="H164" s="27" t="s">
        <v>141</v>
      </c>
      <c r="I164" s="2"/>
      <c r="J164" s="2"/>
      <c r="K164" s="2"/>
      <c r="L164" s="2"/>
      <c r="M164" s="2"/>
      <c r="N164" s="2"/>
      <c r="O164" s="2"/>
      <c r="P164" s="2"/>
      <c r="Q164" s="2"/>
      <c r="R164" s="2"/>
      <c r="S164" s="2"/>
      <c r="T164" s="2"/>
      <c r="U164" s="2"/>
      <c r="V164" s="2"/>
      <c r="W164" s="2"/>
      <c r="X164" s="2"/>
    </row>
    <row r="165" spans="1:24" ht="72.75" customHeight="1" x14ac:dyDescent="0.25">
      <c r="A165" s="24" t="s">
        <v>225</v>
      </c>
      <c r="B165" s="25" t="s">
        <v>261</v>
      </c>
      <c r="C165" s="26">
        <v>5000</v>
      </c>
      <c r="D165" s="26">
        <v>1000</v>
      </c>
      <c r="E165" s="39"/>
      <c r="F165" s="26">
        <v>1000</v>
      </c>
      <c r="G165" s="39">
        <v>95</v>
      </c>
      <c r="H165" s="27" t="s">
        <v>341</v>
      </c>
      <c r="I165" s="2"/>
      <c r="J165" s="2"/>
      <c r="K165" s="2"/>
      <c r="L165" s="2"/>
      <c r="M165" s="2"/>
      <c r="N165" s="2"/>
      <c r="O165" s="2"/>
      <c r="P165" s="2"/>
      <c r="Q165" s="2"/>
      <c r="R165" s="2"/>
      <c r="S165" s="2"/>
      <c r="T165" s="2"/>
      <c r="U165" s="2"/>
      <c r="V165" s="2"/>
      <c r="W165" s="2"/>
      <c r="X165" s="2"/>
    </row>
    <row r="166" spans="1:24" ht="61.5" customHeight="1" x14ac:dyDescent="0.25">
      <c r="A166" s="24" t="s">
        <v>227</v>
      </c>
      <c r="B166" s="25" t="s">
        <v>184</v>
      </c>
      <c r="C166" s="26">
        <v>46000</v>
      </c>
      <c r="D166" s="26"/>
      <c r="E166" s="39"/>
      <c r="F166" s="26"/>
      <c r="G166" s="39"/>
      <c r="H166" s="27" t="s">
        <v>292</v>
      </c>
      <c r="I166" s="2"/>
      <c r="J166" s="2"/>
      <c r="K166" s="2"/>
      <c r="L166" s="2"/>
      <c r="M166" s="2"/>
      <c r="N166" s="2"/>
      <c r="O166" s="2"/>
      <c r="P166" s="2"/>
      <c r="Q166" s="2"/>
      <c r="R166" s="2"/>
      <c r="S166" s="2"/>
      <c r="T166" s="2"/>
      <c r="U166" s="2"/>
      <c r="V166" s="2"/>
      <c r="W166" s="2"/>
      <c r="X166" s="2"/>
    </row>
    <row r="167" spans="1:24" ht="83.25" customHeight="1" x14ac:dyDescent="0.25">
      <c r="A167" s="24" t="s">
        <v>228</v>
      </c>
      <c r="B167" s="25" t="s">
        <v>183</v>
      </c>
      <c r="C167" s="26">
        <v>122000</v>
      </c>
      <c r="D167" s="26">
        <v>2000</v>
      </c>
      <c r="E167" s="39"/>
      <c r="F167" s="26">
        <v>30000</v>
      </c>
      <c r="G167" s="39"/>
      <c r="H167" s="27" t="s">
        <v>347</v>
      </c>
      <c r="I167" s="2"/>
      <c r="J167" s="2"/>
      <c r="K167" s="2"/>
      <c r="L167" s="2"/>
      <c r="M167" s="2"/>
      <c r="N167" s="2"/>
      <c r="O167" s="2"/>
      <c r="P167" s="2"/>
      <c r="Q167" s="2"/>
      <c r="R167" s="2"/>
      <c r="S167" s="2"/>
      <c r="T167" s="2"/>
      <c r="U167" s="2"/>
      <c r="V167" s="2"/>
      <c r="W167" s="2"/>
      <c r="X167" s="2"/>
    </row>
    <row r="168" spans="1:24" ht="51" customHeight="1" x14ac:dyDescent="0.25">
      <c r="A168" s="24" t="s">
        <v>241</v>
      </c>
      <c r="B168" s="20" t="s">
        <v>86</v>
      </c>
      <c r="C168" s="21">
        <v>1950</v>
      </c>
      <c r="D168" s="21"/>
      <c r="E168" s="44"/>
      <c r="F168" s="4"/>
      <c r="G168" s="48"/>
      <c r="H168" s="27" t="s">
        <v>240</v>
      </c>
      <c r="I168" s="2"/>
      <c r="J168" s="2"/>
      <c r="K168" s="2"/>
      <c r="L168" s="2"/>
      <c r="M168" s="2"/>
      <c r="N168" s="2"/>
      <c r="O168" s="2"/>
      <c r="P168" s="2"/>
      <c r="Q168" s="2"/>
      <c r="R168" s="2"/>
      <c r="S168" s="2"/>
      <c r="T168" s="2"/>
      <c r="U168" s="2"/>
      <c r="V168" s="2"/>
      <c r="W168" s="2"/>
      <c r="X168" s="2"/>
    </row>
    <row r="169" spans="1:24" ht="98.25" customHeight="1" x14ac:dyDescent="0.25">
      <c r="A169" s="24" t="s">
        <v>229</v>
      </c>
      <c r="B169" s="25" t="s">
        <v>205</v>
      </c>
      <c r="C169" s="26">
        <v>10000</v>
      </c>
      <c r="D169" s="26">
        <v>10000</v>
      </c>
      <c r="E169" s="39"/>
      <c r="F169" s="26"/>
      <c r="G169" s="39">
        <v>2947.7</v>
      </c>
      <c r="H169" s="27" t="s">
        <v>348</v>
      </c>
      <c r="I169" s="2"/>
      <c r="J169" s="2"/>
      <c r="K169" s="2"/>
      <c r="L169" s="2"/>
      <c r="M169" s="2"/>
      <c r="N169" s="2"/>
      <c r="O169" s="2"/>
      <c r="P169" s="2"/>
      <c r="Q169" s="2"/>
      <c r="R169" s="2"/>
      <c r="S169" s="2"/>
      <c r="T169" s="2"/>
      <c r="U169" s="2"/>
      <c r="V169" s="2"/>
      <c r="W169" s="2"/>
      <c r="X169" s="2"/>
    </row>
    <row r="170" spans="1:24" ht="80.25" customHeight="1" x14ac:dyDescent="0.25">
      <c r="A170" s="24" t="s">
        <v>230</v>
      </c>
      <c r="B170" s="25" t="s">
        <v>209</v>
      </c>
      <c r="C170" s="26">
        <v>2750</v>
      </c>
      <c r="D170" s="26">
        <v>2750</v>
      </c>
      <c r="E170" s="39">
        <v>148</v>
      </c>
      <c r="F170" s="26"/>
      <c r="G170" s="39">
        <v>6933.86</v>
      </c>
      <c r="H170" s="27" t="s">
        <v>249</v>
      </c>
      <c r="I170" s="2"/>
      <c r="J170" s="2"/>
      <c r="K170" s="2"/>
      <c r="L170" s="2"/>
      <c r="M170" s="2"/>
      <c r="N170" s="2"/>
      <c r="O170" s="2"/>
      <c r="P170" s="2"/>
      <c r="Q170" s="2"/>
      <c r="R170" s="2"/>
      <c r="S170" s="2"/>
      <c r="T170" s="2"/>
      <c r="U170" s="2"/>
      <c r="V170" s="2"/>
      <c r="W170" s="2"/>
      <c r="X170" s="2"/>
    </row>
    <row r="171" spans="1:24" ht="79.5" customHeight="1" x14ac:dyDescent="0.25">
      <c r="A171" s="24" t="s">
        <v>242</v>
      </c>
      <c r="B171" s="25" t="s">
        <v>322</v>
      </c>
      <c r="C171" s="26">
        <v>10000</v>
      </c>
      <c r="D171" s="26">
        <v>1500</v>
      </c>
      <c r="E171" s="39">
        <v>148</v>
      </c>
      <c r="F171" s="26"/>
      <c r="G171" s="39">
        <v>5779.0780000000004</v>
      </c>
      <c r="H171" s="27" t="s">
        <v>12</v>
      </c>
      <c r="I171" s="2"/>
      <c r="J171" s="2"/>
      <c r="K171" s="2"/>
      <c r="L171" s="2"/>
      <c r="M171" s="2"/>
      <c r="N171" s="2"/>
      <c r="O171" s="2"/>
      <c r="P171" s="2"/>
      <c r="Q171" s="2"/>
      <c r="R171" s="2"/>
      <c r="S171" s="2"/>
      <c r="T171" s="2"/>
      <c r="U171" s="2"/>
      <c r="V171" s="2"/>
      <c r="W171" s="2"/>
      <c r="X171" s="2"/>
    </row>
    <row r="172" spans="1:24" ht="94.5" customHeight="1" x14ac:dyDescent="0.25">
      <c r="A172" s="24" t="s">
        <v>231</v>
      </c>
      <c r="B172" s="25" t="s">
        <v>60</v>
      </c>
      <c r="C172" s="26">
        <v>4725</v>
      </c>
      <c r="D172" s="26">
        <v>4725</v>
      </c>
      <c r="E172" s="39"/>
      <c r="F172" s="26"/>
      <c r="G172" s="39">
        <v>270</v>
      </c>
      <c r="H172" s="18" t="s">
        <v>61</v>
      </c>
      <c r="I172" s="2"/>
      <c r="J172" s="2"/>
      <c r="K172" s="2"/>
      <c r="L172" s="2"/>
      <c r="M172" s="2"/>
      <c r="N172" s="2"/>
      <c r="O172" s="2"/>
      <c r="P172" s="2"/>
      <c r="Q172" s="2"/>
      <c r="R172" s="2"/>
      <c r="S172" s="2"/>
      <c r="T172" s="2"/>
      <c r="U172" s="2"/>
      <c r="V172" s="2"/>
      <c r="W172" s="2"/>
      <c r="X172" s="2"/>
    </row>
    <row r="173" spans="1:24" ht="77.25" customHeight="1" x14ac:dyDescent="0.25">
      <c r="A173" s="24" t="s">
        <v>233</v>
      </c>
      <c r="B173" s="25" t="s">
        <v>62</v>
      </c>
      <c r="C173" s="26">
        <v>3000</v>
      </c>
      <c r="D173" s="26"/>
      <c r="E173" s="39"/>
      <c r="F173" s="26"/>
      <c r="G173" s="39"/>
      <c r="H173" s="18" t="s">
        <v>61</v>
      </c>
      <c r="I173" s="2"/>
      <c r="J173" s="2"/>
      <c r="K173" s="2"/>
      <c r="L173" s="2"/>
      <c r="M173" s="2"/>
      <c r="N173" s="2"/>
      <c r="O173" s="2"/>
      <c r="P173" s="2"/>
      <c r="Q173" s="2"/>
      <c r="R173" s="2"/>
      <c r="S173" s="2"/>
      <c r="T173" s="2"/>
      <c r="U173" s="2"/>
      <c r="V173" s="2"/>
      <c r="W173" s="2"/>
      <c r="X173" s="2"/>
    </row>
    <row r="174" spans="1:24" ht="66" customHeight="1" x14ac:dyDescent="0.25">
      <c r="A174" s="24" t="s">
        <v>243</v>
      </c>
      <c r="B174" s="28" t="s">
        <v>334</v>
      </c>
      <c r="C174" s="26">
        <v>740</v>
      </c>
      <c r="D174" s="26"/>
      <c r="E174" s="39"/>
      <c r="F174" s="26"/>
      <c r="G174" s="39"/>
      <c r="H174" s="18" t="s">
        <v>61</v>
      </c>
      <c r="I174" s="2"/>
      <c r="J174" s="2"/>
      <c r="K174" s="2"/>
      <c r="L174" s="2"/>
      <c r="M174" s="2"/>
      <c r="N174" s="2"/>
      <c r="O174" s="2"/>
      <c r="P174" s="2"/>
      <c r="Q174" s="2"/>
      <c r="R174" s="2"/>
      <c r="S174" s="2"/>
      <c r="T174" s="2"/>
      <c r="U174" s="2"/>
      <c r="V174" s="2"/>
      <c r="W174" s="2"/>
      <c r="X174" s="2"/>
    </row>
    <row r="175" spans="1:24" ht="94.15" customHeight="1" x14ac:dyDescent="0.25">
      <c r="A175" s="24" t="s">
        <v>234</v>
      </c>
      <c r="B175" s="20" t="s">
        <v>87</v>
      </c>
      <c r="C175" s="26">
        <v>1050</v>
      </c>
      <c r="D175" s="26">
        <v>1050</v>
      </c>
      <c r="E175" s="39">
        <v>85.3</v>
      </c>
      <c r="F175" s="26"/>
      <c r="G175" s="39">
        <v>1464.3489999999999</v>
      </c>
      <c r="H175" s="18" t="s">
        <v>61</v>
      </c>
      <c r="I175" s="2"/>
      <c r="J175" s="2"/>
      <c r="K175" s="2"/>
      <c r="L175" s="2"/>
      <c r="M175" s="2"/>
      <c r="N175" s="2"/>
      <c r="O175" s="2"/>
      <c r="P175" s="2"/>
      <c r="Q175" s="2"/>
      <c r="R175" s="2"/>
      <c r="S175" s="2"/>
      <c r="T175" s="2"/>
      <c r="U175" s="2"/>
      <c r="V175" s="2"/>
      <c r="W175" s="2"/>
      <c r="X175" s="2"/>
    </row>
    <row r="176" spans="1:24" ht="94.9" customHeight="1" x14ac:dyDescent="0.25">
      <c r="A176" s="24" t="s">
        <v>244</v>
      </c>
      <c r="B176" s="20" t="s">
        <v>88</v>
      </c>
      <c r="C176" s="26">
        <v>700</v>
      </c>
      <c r="D176" s="26">
        <v>700</v>
      </c>
      <c r="E176" s="39">
        <v>85.3</v>
      </c>
      <c r="F176" s="26"/>
      <c r="G176" s="39">
        <v>41.6</v>
      </c>
      <c r="H176" s="18" t="s">
        <v>61</v>
      </c>
      <c r="I176" s="2"/>
      <c r="J176" s="2"/>
      <c r="K176" s="2"/>
      <c r="L176" s="2"/>
      <c r="M176" s="2"/>
      <c r="N176" s="2"/>
      <c r="O176" s="2"/>
      <c r="P176" s="2"/>
      <c r="Q176" s="2"/>
      <c r="R176" s="2"/>
      <c r="S176" s="2"/>
      <c r="T176" s="2"/>
      <c r="U176" s="2"/>
      <c r="V176" s="2"/>
      <c r="W176" s="2"/>
      <c r="X176" s="2"/>
    </row>
    <row r="177" spans="1:24" ht="23.25" customHeight="1" x14ac:dyDescent="0.25">
      <c r="A177" s="24"/>
      <c r="B177" s="25" t="s">
        <v>236</v>
      </c>
      <c r="C177" s="26">
        <f t="shared" ref="C177:F177" si="7">C157+C158+C159+C160+C161+C162+C163+C164+C165+C166+C167+C168+C169+C170+C171+C172+C173+C174+C175+C176</f>
        <v>301746.3</v>
      </c>
      <c r="D177" s="26">
        <f t="shared" si="7"/>
        <v>44456.345000000001</v>
      </c>
      <c r="E177" s="39">
        <f>E176+E175+E171+E170+E162+E158+E157</f>
        <v>8797.4599999999991</v>
      </c>
      <c r="F177" s="26">
        <f t="shared" si="7"/>
        <v>50500</v>
      </c>
      <c r="G177" s="39">
        <f>G176+G175+G172+G171++G170+G169+G165+G164+G162+G158+G157</f>
        <v>51119.942000000003</v>
      </c>
      <c r="H177" s="27"/>
      <c r="I177" s="2"/>
      <c r="J177" s="2"/>
      <c r="K177" s="2"/>
      <c r="L177" s="2"/>
      <c r="M177" s="2"/>
      <c r="N177" s="2"/>
      <c r="O177" s="2"/>
      <c r="P177" s="2"/>
      <c r="Q177" s="2"/>
      <c r="R177" s="2"/>
      <c r="S177" s="2"/>
      <c r="T177" s="2"/>
      <c r="U177" s="2"/>
      <c r="V177" s="2"/>
      <c r="W177" s="2"/>
      <c r="X177" s="2"/>
    </row>
    <row r="178" spans="1:24" ht="24" customHeight="1" x14ac:dyDescent="0.25">
      <c r="A178" s="58" t="s">
        <v>262</v>
      </c>
      <c r="B178" s="58"/>
      <c r="C178" s="58"/>
      <c r="D178" s="58"/>
      <c r="E178" s="58"/>
      <c r="F178" s="58"/>
      <c r="G178" s="58"/>
      <c r="H178" s="58"/>
      <c r="I178" s="2"/>
      <c r="J178" s="2"/>
      <c r="K178" s="2"/>
      <c r="L178" s="2"/>
      <c r="M178" s="2"/>
      <c r="N178" s="2"/>
      <c r="O178" s="2"/>
      <c r="P178" s="2"/>
      <c r="Q178" s="2"/>
      <c r="R178" s="2"/>
      <c r="S178" s="2"/>
      <c r="T178" s="2"/>
      <c r="U178" s="2"/>
      <c r="V178" s="2"/>
      <c r="W178" s="2"/>
      <c r="X178" s="2"/>
    </row>
    <row r="179" spans="1:24" ht="60" customHeight="1" x14ac:dyDescent="0.25">
      <c r="A179" s="24" t="s">
        <v>213</v>
      </c>
      <c r="B179" s="25" t="s">
        <v>295</v>
      </c>
      <c r="C179" s="26">
        <v>3654.4250000000002</v>
      </c>
      <c r="D179" s="26"/>
      <c r="E179" s="39"/>
      <c r="F179" s="26"/>
      <c r="G179" s="39">
        <v>2679.3</v>
      </c>
      <c r="H179" s="27" t="s">
        <v>142</v>
      </c>
      <c r="I179" s="2"/>
      <c r="J179" s="2"/>
      <c r="K179" s="2"/>
      <c r="L179" s="2"/>
      <c r="M179" s="2"/>
      <c r="N179" s="2"/>
      <c r="O179" s="2"/>
      <c r="P179" s="2"/>
      <c r="Q179" s="2"/>
      <c r="R179" s="2"/>
      <c r="S179" s="2"/>
      <c r="T179" s="2"/>
      <c r="U179" s="2"/>
      <c r="V179" s="2"/>
      <c r="W179" s="2"/>
      <c r="X179" s="2"/>
    </row>
    <row r="180" spans="1:24" ht="49.5" customHeight="1" x14ac:dyDescent="0.25">
      <c r="A180" s="24" t="s">
        <v>215</v>
      </c>
      <c r="B180" s="25" t="s">
        <v>294</v>
      </c>
      <c r="C180" s="26">
        <v>3659.5120000000002</v>
      </c>
      <c r="D180" s="26"/>
      <c r="E180" s="39"/>
      <c r="F180" s="26">
        <v>3659.5120000000002</v>
      </c>
      <c r="G180" s="39">
        <v>1041.0999999999999</v>
      </c>
      <c r="H180" s="27" t="s">
        <v>14</v>
      </c>
      <c r="I180" s="2"/>
      <c r="J180" s="2"/>
      <c r="K180" s="2"/>
      <c r="L180" s="2"/>
      <c r="M180" s="2"/>
      <c r="N180" s="2"/>
      <c r="O180" s="2"/>
      <c r="P180" s="2"/>
      <c r="Q180" s="2"/>
      <c r="R180" s="2"/>
      <c r="S180" s="2"/>
      <c r="T180" s="2"/>
      <c r="U180" s="2"/>
      <c r="V180" s="2"/>
      <c r="W180" s="2"/>
      <c r="X180" s="2"/>
    </row>
    <row r="181" spans="1:24" ht="62.25" customHeight="1" x14ac:dyDescent="0.25">
      <c r="A181" s="24" t="s">
        <v>216</v>
      </c>
      <c r="B181" s="25" t="s">
        <v>296</v>
      </c>
      <c r="C181" s="26">
        <v>500</v>
      </c>
      <c r="D181" s="26"/>
      <c r="E181" s="39"/>
      <c r="F181" s="26">
        <v>100</v>
      </c>
      <c r="G181" s="39">
        <v>4206.3</v>
      </c>
      <c r="H181" s="27" t="s">
        <v>341</v>
      </c>
      <c r="I181" s="2"/>
      <c r="J181" s="2"/>
      <c r="K181" s="2"/>
      <c r="L181" s="2"/>
      <c r="M181" s="2"/>
      <c r="N181" s="2"/>
      <c r="O181" s="2"/>
      <c r="P181" s="2"/>
      <c r="Q181" s="2"/>
      <c r="R181" s="2"/>
      <c r="S181" s="2"/>
      <c r="T181" s="2"/>
      <c r="U181" s="2"/>
      <c r="V181" s="2"/>
      <c r="W181" s="2"/>
      <c r="X181" s="2"/>
    </row>
    <row r="182" spans="1:24" ht="51.75" customHeight="1" x14ac:dyDescent="0.25">
      <c r="A182" s="24" t="s">
        <v>218</v>
      </c>
      <c r="B182" s="25" t="s">
        <v>144</v>
      </c>
      <c r="C182" s="26">
        <v>1500</v>
      </c>
      <c r="D182" s="26">
        <v>300</v>
      </c>
      <c r="E182" s="39"/>
      <c r="F182" s="26">
        <v>300</v>
      </c>
      <c r="G182" s="39"/>
      <c r="H182" s="27" t="s">
        <v>301</v>
      </c>
      <c r="I182" s="2"/>
      <c r="J182" s="2"/>
      <c r="K182" s="2"/>
      <c r="L182" s="2"/>
      <c r="M182" s="2"/>
      <c r="N182" s="2"/>
      <c r="O182" s="2"/>
      <c r="P182" s="2"/>
      <c r="Q182" s="2"/>
      <c r="R182" s="2"/>
      <c r="S182" s="2"/>
      <c r="T182" s="2"/>
      <c r="U182" s="2"/>
      <c r="V182" s="2"/>
      <c r="W182" s="2"/>
      <c r="X182" s="2"/>
    </row>
    <row r="183" spans="1:24" ht="120" customHeight="1" x14ac:dyDescent="0.25">
      <c r="A183" s="24" t="s">
        <v>219</v>
      </c>
      <c r="B183" s="25" t="s">
        <v>64</v>
      </c>
      <c r="C183" s="26">
        <v>1000</v>
      </c>
      <c r="D183" s="26">
        <v>200</v>
      </c>
      <c r="E183" s="39">
        <v>409.9</v>
      </c>
      <c r="F183" s="26">
        <v>200</v>
      </c>
      <c r="G183" s="39">
        <v>0</v>
      </c>
      <c r="H183" s="27" t="s">
        <v>217</v>
      </c>
      <c r="I183" s="2"/>
      <c r="J183" s="2"/>
      <c r="K183" s="2"/>
      <c r="L183" s="2"/>
      <c r="M183" s="2"/>
      <c r="N183" s="2"/>
      <c r="O183" s="2"/>
      <c r="P183" s="2"/>
      <c r="Q183" s="2"/>
      <c r="R183" s="2"/>
      <c r="S183" s="2"/>
      <c r="T183" s="2"/>
      <c r="U183" s="2"/>
      <c r="V183" s="2"/>
      <c r="W183" s="2"/>
      <c r="X183" s="2"/>
    </row>
    <row r="184" spans="1:24" ht="65.45" customHeight="1" x14ac:dyDescent="0.25">
      <c r="A184" s="5" t="s">
        <v>220</v>
      </c>
      <c r="B184" s="20" t="s">
        <v>63</v>
      </c>
      <c r="C184" s="26">
        <v>6500</v>
      </c>
      <c r="D184" s="26">
        <v>6500</v>
      </c>
      <c r="E184" s="39"/>
      <c r="F184" s="5"/>
      <c r="G184" s="42"/>
      <c r="H184" s="18" t="s">
        <v>61</v>
      </c>
      <c r="I184" s="2"/>
      <c r="J184" s="2"/>
      <c r="K184" s="2"/>
      <c r="L184" s="2"/>
      <c r="M184" s="2"/>
      <c r="N184" s="2"/>
      <c r="O184" s="2"/>
      <c r="P184" s="2"/>
      <c r="Q184" s="2"/>
      <c r="R184" s="2"/>
      <c r="S184" s="2"/>
      <c r="T184" s="2"/>
      <c r="U184" s="2"/>
      <c r="V184" s="2"/>
      <c r="W184" s="2"/>
      <c r="X184" s="2"/>
    </row>
    <row r="185" spans="1:24" ht="33" customHeight="1" x14ac:dyDescent="0.25">
      <c r="A185" s="24"/>
      <c r="B185" s="25" t="s">
        <v>236</v>
      </c>
      <c r="C185" s="26">
        <f t="shared" ref="C185:F185" si="8">C179+C180+C181+C182+C183+C184</f>
        <v>16813.936999999998</v>
      </c>
      <c r="D185" s="26">
        <f t="shared" si="8"/>
        <v>7000</v>
      </c>
      <c r="E185" s="39">
        <f>E183</f>
        <v>409.9</v>
      </c>
      <c r="F185" s="26">
        <f t="shared" si="8"/>
        <v>4259.5120000000006</v>
      </c>
      <c r="G185" s="39">
        <f>G181+G180+G179</f>
        <v>7926.7</v>
      </c>
      <c r="H185" s="27"/>
      <c r="I185" s="2"/>
      <c r="J185" s="2"/>
      <c r="K185" s="2"/>
      <c r="L185" s="2"/>
      <c r="M185" s="2"/>
      <c r="N185" s="2"/>
      <c r="O185" s="2"/>
      <c r="P185" s="2"/>
      <c r="Q185" s="2"/>
      <c r="R185" s="2"/>
      <c r="S185" s="2"/>
      <c r="T185" s="2"/>
      <c r="U185" s="2"/>
      <c r="V185" s="2"/>
      <c r="W185" s="2"/>
      <c r="X185" s="2"/>
    </row>
    <row r="186" spans="1:24" ht="33" customHeight="1" x14ac:dyDescent="0.25">
      <c r="A186" s="58" t="s">
        <v>264</v>
      </c>
      <c r="B186" s="58"/>
      <c r="C186" s="58"/>
      <c r="D186" s="58"/>
      <c r="E186" s="58"/>
      <c r="F186" s="58"/>
      <c r="G186" s="58"/>
      <c r="H186" s="58"/>
      <c r="I186" s="2"/>
      <c r="J186" s="2"/>
      <c r="K186" s="2"/>
      <c r="L186" s="2"/>
      <c r="M186" s="2"/>
      <c r="N186" s="2"/>
      <c r="O186" s="2"/>
      <c r="P186" s="2"/>
      <c r="Q186" s="2"/>
      <c r="R186" s="2"/>
      <c r="S186" s="2"/>
      <c r="T186" s="2"/>
      <c r="U186" s="2"/>
      <c r="V186" s="2"/>
      <c r="W186" s="2"/>
      <c r="X186" s="2"/>
    </row>
    <row r="187" spans="1:24" ht="60" customHeight="1" x14ac:dyDescent="0.25">
      <c r="A187" s="24" t="s">
        <v>213</v>
      </c>
      <c r="B187" s="25" t="s">
        <v>265</v>
      </c>
      <c r="C187" s="26">
        <v>3000</v>
      </c>
      <c r="D187" s="26"/>
      <c r="E187" s="39"/>
      <c r="F187" s="26"/>
      <c r="G187" s="39"/>
      <c r="H187" s="27" t="s">
        <v>142</v>
      </c>
      <c r="I187" s="2"/>
      <c r="J187" s="2"/>
      <c r="K187" s="2"/>
      <c r="L187" s="2"/>
      <c r="M187" s="2"/>
      <c r="N187" s="2"/>
      <c r="O187" s="2"/>
      <c r="P187" s="2"/>
      <c r="Q187" s="2"/>
      <c r="R187" s="2"/>
      <c r="S187" s="2"/>
      <c r="T187" s="2"/>
      <c r="U187" s="2"/>
      <c r="V187" s="2"/>
      <c r="W187" s="2"/>
      <c r="X187" s="2"/>
    </row>
    <row r="188" spans="1:24" ht="44.45" customHeight="1" x14ac:dyDescent="0.25">
      <c r="A188" s="24" t="s">
        <v>215</v>
      </c>
      <c r="B188" s="25" t="s">
        <v>266</v>
      </c>
      <c r="C188" s="26">
        <v>1500</v>
      </c>
      <c r="D188" s="26">
        <v>1500</v>
      </c>
      <c r="E188" s="39"/>
      <c r="F188" s="26"/>
      <c r="G188" s="39"/>
      <c r="H188" s="27" t="s">
        <v>14</v>
      </c>
      <c r="I188" s="2"/>
      <c r="J188" s="2"/>
      <c r="K188" s="2"/>
      <c r="L188" s="2"/>
      <c r="M188" s="2"/>
      <c r="N188" s="2"/>
      <c r="O188" s="2"/>
      <c r="P188" s="2"/>
      <c r="Q188" s="2"/>
      <c r="R188" s="2"/>
      <c r="S188" s="2"/>
      <c r="T188" s="2"/>
      <c r="U188" s="2"/>
      <c r="V188" s="2"/>
      <c r="W188" s="2"/>
      <c r="X188" s="2"/>
    </row>
    <row r="189" spans="1:24" ht="260.45" customHeight="1" x14ac:dyDescent="0.25">
      <c r="A189" s="24" t="s">
        <v>216</v>
      </c>
      <c r="B189" s="36" t="s">
        <v>0</v>
      </c>
      <c r="C189" s="26">
        <v>1500</v>
      </c>
      <c r="D189" s="26">
        <v>500</v>
      </c>
      <c r="E189" s="39"/>
      <c r="F189" s="26">
        <v>1000</v>
      </c>
      <c r="G189" s="39"/>
      <c r="H189" s="27" t="s">
        <v>349</v>
      </c>
      <c r="I189" s="2"/>
      <c r="J189" s="2"/>
      <c r="K189" s="2"/>
      <c r="L189" s="2"/>
      <c r="M189" s="2"/>
      <c r="N189" s="2"/>
      <c r="O189" s="2"/>
      <c r="P189" s="2"/>
      <c r="Q189" s="2"/>
      <c r="R189" s="2"/>
      <c r="S189" s="2"/>
      <c r="T189" s="2"/>
      <c r="U189" s="2"/>
      <c r="V189" s="2"/>
      <c r="W189" s="2"/>
      <c r="X189" s="2"/>
    </row>
    <row r="190" spans="1:24" ht="48.75" customHeight="1" x14ac:dyDescent="0.25">
      <c r="A190" s="24" t="s">
        <v>218</v>
      </c>
      <c r="B190" s="25" t="s">
        <v>297</v>
      </c>
      <c r="C190" s="26">
        <v>4000</v>
      </c>
      <c r="D190" s="26"/>
      <c r="E190" s="39"/>
      <c r="F190" s="26">
        <v>1000</v>
      </c>
      <c r="G190" s="39"/>
      <c r="H190" s="27" t="s">
        <v>217</v>
      </c>
      <c r="I190" s="2"/>
      <c r="J190" s="2"/>
      <c r="K190" s="2"/>
      <c r="L190" s="2"/>
      <c r="M190" s="2"/>
      <c r="N190" s="2"/>
      <c r="O190" s="2"/>
      <c r="P190" s="2"/>
      <c r="Q190" s="2"/>
      <c r="R190" s="2"/>
      <c r="S190" s="2"/>
      <c r="T190" s="2"/>
      <c r="U190" s="2"/>
      <c r="V190" s="2"/>
      <c r="W190" s="2"/>
      <c r="X190" s="2"/>
    </row>
    <row r="191" spans="1:24" ht="63.75" customHeight="1" x14ac:dyDescent="0.25">
      <c r="A191" s="24" t="s">
        <v>219</v>
      </c>
      <c r="B191" s="25" t="s">
        <v>198</v>
      </c>
      <c r="C191" s="26">
        <v>4500</v>
      </c>
      <c r="D191" s="26"/>
      <c r="E191" s="39"/>
      <c r="F191" s="26"/>
      <c r="G191" s="39"/>
      <c r="H191" s="27" t="s">
        <v>14</v>
      </c>
      <c r="I191" s="2"/>
      <c r="J191" s="2"/>
      <c r="K191" s="2"/>
      <c r="L191" s="2"/>
      <c r="M191" s="2"/>
      <c r="N191" s="2"/>
      <c r="O191" s="2"/>
      <c r="P191" s="2"/>
      <c r="Q191" s="2"/>
      <c r="R191" s="2"/>
      <c r="S191" s="2"/>
      <c r="T191" s="2"/>
      <c r="U191" s="2"/>
      <c r="V191" s="2"/>
      <c r="W191" s="2"/>
      <c r="X191" s="2"/>
    </row>
    <row r="192" spans="1:24" ht="46.5" customHeight="1" x14ac:dyDescent="0.25">
      <c r="A192" s="24" t="s">
        <v>220</v>
      </c>
      <c r="B192" s="25" t="s">
        <v>267</v>
      </c>
      <c r="C192" s="26">
        <v>800</v>
      </c>
      <c r="D192" s="26"/>
      <c r="E192" s="39"/>
      <c r="F192" s="26">
        <v>800</v>
      </c>
      <c r="G192" s="39">
        <v>0</v>
      </c>
      <c r="H192" s="27" t="s">
        <v>14</v>
      </c>
      <c r="I192" s="2"/>
      <c r="J192" s="2"/>
      <c r="K192" s="2"/>
      <c r="L192" s="2"/>
      <c r="M192" s="2"/>
      <c r="N192" s="2"/>
      <c r="O192" s="2"/>
      <c r="P192" s="2"/>
      <c r="Q192" s="2"/>
      <c r="R192" s="2"/>
      <c r="S192" s="2"/>
      <c r="T192" s="2"/>
      <c r="U192" s="2"/>
      <c r="V192" s="2"/>
      <c r="W192" s="2"/>
      <c r="X192" s="2"/>
    </row>
    <row r="193" spans="1:24" ht="42.75" customHeight="1" x14ac:dyDescent="0.25">
      <c r="A193" s="24" t="s">
        <v>221</v>
      </c>
      <c r="B193" s="25" t="s">
        <v>269</v>
      </c>
      <c r="C193" s="26">
        <v>1000</v>
      </c>
      <c r="D193" s="26"/>
      <c r="E193" s="39"/>
      <c r="F193" s="26"/>
      <c r="G193" s="39"/>
      <c r="H193" s="27" t="s">
        <v>238</v>
      </c>
      <c r="I193" s="2"/>
      <c r="J193" s="2"/>
      <c r="K193" s="2"/>
      <c r="L193" s="2"/>
      <c r="M193" s="2"/>
      <c r="N193" s="2"/>
      <c r="O193" s="2"/>
      <c r="P193" s="2"/>
      <c r="Q193" s="2"/>
      <c r="R193" s="2"/>
      <c r="S193" s="2"/>
      <c r="T193" s="2"/>
      <c r="U193" s="2"/>
      <c r="V193" s="2"/>
      <c r="W193" s="2"/>
      <c r="X193" s="2"/>
    </row>
    <row r="194" spans="1:24" ht="141.75" customHeight="1" x14ac:dyDescent="0.25">
      <c r="A194" s="24" t="s">
        <v>222</v>
      </c>
      <c r="B194" s="25" t="s">
        <v>177</v>
      </c>
      <c r="C194" s="26">
        <v>13746</v>
      </c>
      <c r="D194" s="26"/>
      <c r="E194" s="39"/>
      <c r="F194" s="26">
        <v>5373</v>
      </c>
      <c r="G194" s="39"/>
      <c r="H194" s="27" t="s">
        <v>280</v>
      </c>
      <c r="I194" s="2"/>
      <c r="J194" s="2"/>
      <c r="K194" s="2"/>
      <c r="L194" s="2"/>
      <c r="M194" s="2"/>
      <c r="N194" s="2"/>
      <c r="O194" s="2"/>
      <c r="P194" s="2"/>
      <c r="Q194" s="2"/>
      <c r="R194" s="2"/>
      <c r="S194" s="2"/>
      <c r="T194" s="2"/>
      <c r="U194" s="2"/>
      <c r="V194" s="2"/>
      <c r="W194" s="2"/>
      <c r="X194" s="2"/>
    </row>
    <row r="195" spans="1:24" ht="72" customHeight="1" x14ac:dyDescent="0.25">
      <c r="A195" s="24" t="s">
        <v>225</v>
      </c>
      <c r="B195" s="25" t="s">
        <v>270</v>
      </c>
      <c r="C195" s="26">
        <v>2000</v>
      </c>
      <c r="D195" s="26"/>
      <c r="E195" s="39"/>
      <c r="F195" s="26"/>
      <c r="G195" s="39"/>
      <c r="H195" s="27" t="s">
        <v>283</v>
      </c>
      <c r="I195" s="2"/>
      <c r="J195" s="2"/>
      <c r="K195" s="2"/>
      <c r="L195" s="2"/>
      <c r="M195" s="2"/>
      <c r="N195" s="2"/>
      <c r="O195" s="2"/>
      <c r="P195" s="2"/>
      <c r="Q195" s="2"/>
      <c r="R195" s="2"/>
      <c r="S195" s="2"/>
      <c r="T195" s="2"/>
      <c r="U195" s="2"/>
      <c r="V195" s="2"/>
      <c r="W195" s="2"/>
      <c r="X195" s="2"/>
    </row>
    <row r="196" spans="1:24" ht="60.75" customHeight="1" x14ac:dyDescent="0.25">
      <c r="A196" s="5" t="s">
        <v>227</v>
      </c>
      <c r="B196" s="25" t="s">
        <v>271</v>
      </c>
      <c r="C196" s="26">
        <v>1500</v>
      </c>
      <c r="D196" s="26">
        <v>300</v>
      </c>
      <c r="E196" s="39">
        <v>0</v>
      </c>
      <c r="F196" s="26">
        <v>300</v>
      </c>
      <c r="G196" s="39">
        <v>91</v>
      </c>
      <c r="H196" s="27" t="s">
        <v>214</v>
      </c>
      <c r="I196" s="2"/>
      <c r="J196" s="2"/>
      <c r="K196" s="2"/>
      <c r="L196" s="2"/>
      <c r="M196" s="2"/>
      <c r="N196" s="2"/>
      <c r="O196" s="2"/>
      <c r="P196" s="2"/>
      <c r="Q196" s="2"/>
      <c r="R196" s="2"/>
      <c r="S196" s="2"/>
      <c r="T196" s="2"/>
      <c r="U196" s="2"/>
      <c r="V196" s="2"/>
      <c r="W196" s="2"/>
      <c r="X196" s="2"/>
    </row>
    <row r="197" spans="1:24" ht="32.25" customHeight="1" x14ac:dyDescent="0.25">
      <c r="A197" s="24" t="s">
        <v>228</v>
      </c>
      <c r="B197" s="25" t="s">
        <v>330</v>
      </c>
      <c r="C197" s="26">
        <v>1500</v>
      </c>
      <c r="D197" s="26"/>
      <c r="E197" s="39">
        <v>963.7</v>
      </c>
      <c r="F197" s="26">
        <v>1500</v>
      </c>
      <c r="G197" s="39"/>
      <c r="H197" s="27" t="s">
        <v>214</v>
      </c>
      <c r="I197" s="2"/>
      <c r="J197" s="2"/>
      <c r="K197" s="2"/>
      <c r="L197" s="2"/>
      <c r="M197" s="2"/>
      <c r="N197" s="2"/>
      <c r="O197" s="2"/>
      <c r="P197" s="2"/>
      <c r="Q197" s="2"/>
      <c r="R197" s="2"/>
      <c r="S197" s="2"/>
      <c r="T197" s="2"/>
      <c r="U197" s="2"/>
      <c r="V197" s="2"/>
      <c r="W197" s="2"/>
      <c r="X197" s="2"/>
    </row>
    <row r="198" spans="1:24" ht="81" customHeight="1" x14ac:dyDescent="0.25">
      <c r="A198" s="24" t="s">
        <v>241</v>
      </c>
      <c r="B198" s="25" t="s">
        <v>7</v>
      </c>
      <c r="C198" s="26">
        <v>15000</v>
      </c>
      <c r="D198" s="26"/>
      <c r="E198" s="39">
        <v>625.80700000000002</v>
      </c>
      <c r="F198" s="26">
        <v>15000</v>
      </c>
      <c r="G198" s="39"/>
      <c r="H198" s="27" t="s">
        <v>214</v>
      </c>
      <c r="I198" s="2"/>
      <c r="J198" s="2"/>
      <c r="K198" s="2"/>
      <c r="L198" s="2"/>
      <c r="M198" s="2"/>
      <c r="N198" s="2"/>
      <c r="O198" s="2"/>
      <c r="P198" s="2"/>
      <c r="Q198" s="2"/>
      <c r="R198" s="2"/>
      <c r="S198" s="2"/>
      <c r="T198" s="2"/>
      <c r="U198" s="2"/>
      <c r="V198" s="2"/>
      <c r="W198" s="2"/>
      <c r="X198" s="2"/>
    </row>
    <row r="199" spans="1:24" ht="93.75" customHeight="1" x14ac:dyDescent="0.25">
      <c r="A199" s="24" t="s">
        <v>229</v>
      </c>
      <c r="B199" s="25" t="s">
        <v>178</v>
      </c>
      <c r="C199" s="26">
        <v>3000</v>
      </c>
      <c r="D199" s="26">
        <v>200</v>
      </c>
      <c r="E199" s="39"/>
      <c r="F199" s="26">
        <v>200</v>
      </c>
      <c r="G199" s="39"/>
      <c r="H199" s="27" t="s">
        <v>350</v>
      </c>
      <c r="I199" s="2"/>
      <c r="J199" s="2"/>
      <c r="K199" s="2"/>
      <c r="L199" s="2"/>
      <c r="M199" s="2"/>
      <c r="N199" s="2"/>
      <c r="O199" s="2"/>
      <c r="P199" s="2"/>
      <c r="Q199" s="2"/>
      <c r="R199" s="2"/>
      <c r="S199" s="2"/>
      <c r="T199" s="2"/>
      <c r="U199" s="2"/>
      <c r="V199" s="2"/>
      <c r="W199" s="2"/>
      <c r="X199" s="2"/>
    </row>
    <row r="200" spans="1:24" ht="48.75" customHeight="1" x14ac:dyDescent="0.25">
      <c r="A200" s="24" t="s">
        <v>230</v>
      </c>
      <c r="B200" s="25" t="s">
        <v>245</v>
      </c>
      <c r="C200" s="26">
        <v>500</v>
      </c>
      <c r="D200" s="26">
        <v>100</v>
      </c>
      <c r="E200" s="39"/>
      <c r="F200" s="26">
        <v>100</v>
      </c>
      <c r="G200" s="39"/>
      <c r="H200" s="27" t="s">
        <v>214</v>
      </c>
      <c r="I200" s="2"/>
      <c r="J200" s="2"/>
      <c r="K200" s="2"/>
      <c r="L200" s="2"/>
      <c r="M200" s="2"/>
      <c r="N200" s="2"/>
      <c r="O200" s="2"/>
      <c r="P200" s="2"/>
      <c r="Q200" s="2"/>
      <c r="R200" s="2"/>
      <c r="S200" s="2"/>
      <c r="T200" s="2"/>
      <c r="U200" s="2"/>
      <c r="V200" s="2"/>
      <c r="W200" s="2"/>
      <c r="X200" s="2"/>
    </row>
    <row r="201" spans="1:24" ht="48" customHeight="1" x14ac:dyDescent="0.25">
      <c r="A201" s="24" t="s">
        <v>242</v>
      </c>
      <c r="B201" s="25" t="s">
        <v>181</v>
      </c>
      <c r="C201" s="26">
        <v>2000</v>
      </c>
      <c r="D201" s="26">
        <v>400</v>
      </c>
      <c r="E201" s="39"/>
      <c r="F201" s="26">
        <v>400</v>
      </c>
      <c r="G201" s="39"/>
      <c r="H201" s="27" t="s">
        <v>292</v>
      </c>
      <c r="I201" s="2"/>
      <c r="J201" s="2"/>
      <c r="K201" s="2"/>
      <c r="L201" s="2"/>
      <c r="M201" s="2"/>
      <c r="N201" s="2"/>
      <c r="O201" s="2"/>
      <c r="P201" s="2"/>
      <c r="Q201" s="2"/>
      <c r="R201" s="2"/>
      <c r="S201" s="2"/>
      <c r="T201" s="2"/>
      <c r="U201" s="2"/>
      <c r="V201" s="2"/>
      <c r="W201" s="2"/>
      <c r="X201" s="2"/>
    </row>
    <row r="202" spans="1:24" ht="71.25" customHeight="1" x14ac:dyDescent="0.25">
      <c r="A202" s="24" t="s">
        <v>231</v>
      </c>
      <c r="B202" s="6" t="s">
        <v>135</v>
      </c>
      <c r="C202" s="16">
        <v>1200</v>
      </c>
      <c r="D202" s="16">
        <v>1344.2</v>
      </c>
      <c r="E202" s="45">
        <v>1344.2</v>
      </c>
      <c r="F202" s="5"/>
      <c r="G202" s="42"/>
      <c r="H202" s="27" t="s">
        <v>283</v>
      </c>
      <c r="I202" s="2"/>
      <c r="J202" s="2"/>
      <c r="K202" s="2"/>
      <c r="L202" s="2"/>
      <c r="M202" s="2"/>
      <c r="N202" s="2"/>
      <c r="O202" s="2"/>
      <c r="P202" s="2"/>
      <c r="Q202" s="2"/>
      <c r="R202" s="2"/>
      <c r="S202" s="2"/>
      <c r="T202" s="2"/>
      <c r="U202" s="2"/>
      <c r="V202" s="2"/>
      <c r="W202" s="2"/>
      <c r="X202" s="2"/>
    </row>
    <row r="203" spans="1:24" ht="28.5" customHeight="1" x14ac:dyDescent="0.25">
      <c r="A203" s="24"/>
      <c r="B203" s="25" t="s">
        <v>236</v>
      </c>
      <c r="C203" s="26">
        <f t="shared" ref="C203:F203" si="9">C187+C188+C189+C190+C191+C192+C193+C194+C195+C196+C197+C198+C199+C200+C201+C202</f>
        <v>56746</v>
      </c>
      <c r="D203" s="26">
        <f t="shared" si="9"/>
        <v>4344.2</v>
      </c>
      <c r="E203" s="39">
        <f>E202+E198+E197</f>
        <v>2933.7070000000003</v>
      </c>
      <c r="F203" s="26">
        <f t="shared" si="9"/>
        <v>25673</v>
      </c>
      <c r="G203" s="39">
        <f>G196</f>
        <v>91</v>
      </c>
      <c r="H203" s="27"/>
      <c r="I203" s="2"/>
      <c r="J203" s="2"/>
      <c r="K203" s="2"/>
      <c r="L203" s="2"/>
      <c r="M203" s="2"/>
      <c r="N203" s="2"/>
      <c r="O203" s="2"/>
      <c r="P203" s="2"/>
      <c r="Q203" s="2"/>
      <c r="R203" s="2"/>
      <c r="S203" s="2"/>
      <c r="T203" s="2"/>
      <c r="U203" s="2"/>
      <c r="V203" s="2"/>
      <c r="W203" s="2"/>
      <c r="X203" s="2"/>
    </row>
    <row r="204" spans="1:24" ht="28.5" customHeight="1" x14ac:dyDescent="0.25">
      <c r="A204" s="58" t="s">
        <v>273</v>
      </c>
      <c r="B204" s="58"/>
      <c r="C204" s="58"/>
      <c r="D204" s="58"/>
      <c r="E204" s="58"/>
      <c r="F204" s="58"/>
      <c r="G204" s="58"/>
      <c r="H204" s="58"/>
      <c r="I204" s="2"/>
      <c r="J204" s="2"/>
      <c r="K204" s="2"/>
      <c r="L204" s="2"/>
      <c r="M204" s="2"/>
      <c r="N204" s="2"/>
      <c r="O204" s="2"/>
      <c r="P204" s="2"/>
      <c r="Q204" s="2"/>
      <c r="R204" s="2"/>
      <c r="S204" s="2"/>
      <c r="T204" s="2"/>
      <c r="U204" s="2"/>
      <c r="V204" s="2"/>
      <c r="W204" s="2"/>
      <c r="X204" s="2"/>
    </row>
    <row r="205" spans="1:24" ht="79.5" customHeight="1" x14ac:dyDescent="0.25">
      <c r="A205" s="24" t="s">
        <v>213</v>
      </c>
      <c r="B205" s="25" t="s">
        <v>180</v>
      </c>
      <c r="C205" s="26">
        <v>5000</v>
      </c>
      <c r="D205" s="26"/>
      <c r="E205" s="39"/>
      <c r="F205" s="26"/>
      <c r="G205" s="39"/>
      <c r="H205" s="27" t="s">
        <v>284</v>
      </c>
      <c r="I205" s="2"/>
      <c r="J205" s="2"/>
      <c r="K205" s="2"/>
      <c r="L205" s="2"/>
      <c r="M205" s="2"/>
      <c r="N205" s="2"/>
      <c r="O205" s="2"/>
      <c r="P205" s="2"/>
      <c r="Q205" s="2"/>
      <c r="R205" s="2"/>
      <c r="S205" s="2"/>
      <c r="T205" s="2"/>
      <c r="U205" s="2"/>
      <c r="V205" s="2"/>
      <c r="W205" s="2"/>
      <c r="X205" s="2"/>
    </row>
    <row r="206" spans="1:24" ht="39.75" customHeight="1" x14ac:dyDescent="0.25">
      <c r="A206" s="24" t="s">
        <v>215</v>
      </c>
      <c r="B206" s="25" t="s">
        <v>274</v>
      </c>
      <c r="C206" s="26">
        <v>4000</v>
      </c>
      <c r="D206" s="26"/>
      <c r="E206" s="39"/>
      <c r="F206" s="26">
        <v>2000</v>
      </c>
      <c r="G206" s="39">
        <v>0</v>
      </c>
      <c r="H206" s="27" t="s">
        <v>238</v>
      </c>
      <c r="I206" s="2"/>
      <c r="J206" s="2"/>
      <c r="K206" s="2"/>
      <c r="L206" s="2"/>
      <c r="M206" s="2"/>
      <c r="N206" s="2"/>
      <c r="O206" s="2"/>
      <c r="P206" s="2"/>
      <c r="Q206" s="2"/>
      <c r="R206" s="2"/>
      <c r="S206" s="2"/>
      <c r="T206" s="2"/>
      <c r="U206" s="2"/>
      <c r="V206" s="2"/>
      <c r="W206" s="2"/>
      <c r="X206" s="2"/>
    </row>
    <row r="207" spans="1:24" ht="60" customHeight="1" x14ac:dyDescent="0.25">
      <c r="A207" s="24" t="s">
        <v>216</v>
      </c>
      <c r="B207" s="25" t="s">
        <v>182</v>
      </c>
      <c r="C207" s="26">
        <v>2000</v>
      </c>
      <c r="D207" s="26">
        <v>2000</v>
      </c>
      <c r="E207" s="39">
        <v>99.3</v>
      </c>
      <c r="F207" s="26"/>
      <c r="G207" s="39"/>
      <c r="H207" s="27" t="s">
        <v>285</v>
      </c>
      <c r="I207" s="2"/>
      <c r="J207" s="2"/>
      <c r="K207" s="2"/>
      <c r="L207" s="2"/>
      <c r="M207" s="2"/>
      <c r="N207" s="2"/>
      <c r="O207" s="2"/>
      <c r="P207" s="2"/>
      <c r="Q207" s="2"/>
      <c r="R207" s="2"/>
      <c r="S207" s="2"/>
      <c r="T207" s="2"/>
      <c r="U207" s="2"/>
      <c r="V207" s="2"/>
      <c r="W207" s="2"/>
      <c r="X207" s="2"/>
    </row>
    <row r="208" spans="1:24" ht="92.25" customHeight="1" x14ac:dyDescent="0.25">
      <c r="A208" s="24" t="s">
        <v>218</v>
      </c>
      <c r="B208" s="25" t="s">
        <v>193</v>
      </c>
      <c r="C208" s="26">
        <v>4500</v>
      </c>
      <c r="D208" s="26">
        <v>900</v>
      </c>
      <c r="E208" s="39"/>
      <c r="F208" s="26">
        <v>900</v>
      </c>
      <c r="G208" s="39"/>
      <c r="H208" s="27" t="s">
        <v>214</v>
      </c>
      <c r="I208" s="2"/>
      <c r="J208" s="2"/>
      <c r="K208" s="2"/>
      <c r="L208" s="2"/>
      <c r="M208" s="2"/>
      <c r="N208" s="2"/>
      <c r="O208" s="2"/>
      <c r="P208" s="2"/>
      <c r="Q208" s="2"/>
      <c r="R208" s="2"/>
      <c r="S208" s="2"/>
      <c r="T208" s="2"/>
      <c r="U208" s="2"/>
      <c r="V208" s="2"/>
      <c r="W208" s="2"/>
      <c r="X208" s="2"/>
    </row>
    <row r="209" spans="1:24" ht="124.5" customHeight="1" x14ac:dyDescent="0.25">
      <c r="A209" s="24" t="s">
        <v>219</v>
      </c>
      <c r="B209" s="25" t="s">
        <v>275</v>
      </c>
      <c r="C209" s="26">
        <v>100</v>
      </c>
      <c r="D209" s="26"/>
      <c r="E209" s="39"/>
      <c r="F209" s="26"/>
      <c r="G209" s="39"/>
      <c r="H209" s="27" t="s">
        <v>341</v>
      </c>
      <c r="I209" s="2"/>
      <c r="J209" s="2"/>
      <c r="K209" s="2"/>
      <c r="L209" s="2"/>
      <c r="M209" s="2"/>
      <c r="N209" s="2"/>
      <c r="O209" s="2"/>
      <c r="P209" s="2"/>
      <c r="Q209" s="2"/>
      <c r="R209" s="2"/>
      <c r="S209" s="2"/>
      <c r="T209" s="2"/>
      <c r="U209" s="2"/>
      <c r="V209" s="2"/>
      <c r="W209" s="2"/>
      <c r="X209" s="2"/>
    </row>
    <row r="210" spans="1:24" ht="46.5" customHeight="1" x14ac:dyDescent="0.25">
      <c r="A210" s="24" t="s">
        <v>220</v>
      </c>
      <c r="B210" s="25" t="s">
        <v>199</v>
      </c>
      <c r="C210" s="26">
        <v>200</v>
      </c>
      <c r="D210" s="26"/>
      <c r="E210" s="39"/>
      <c r="F210" s="26"/>
      <c r="G210" s="39"/>
      <c r="H210" s="27" t="s">
        <v>341</v>
      </c>
      <c r="I210" s="2"/>
      <c r="J210" s="2"/>
      <c r="K210" s="2"/>
      <c r="L210" s="2"/>
      <c r="M210" s="2"/>
      <c r="N210" s="2"/>
      <c r="O210" s="2"/>
      <c r="P210" s="2"/>
      <c r="Q210" s="2"/>
      <c r="R210" s="2"/>
      <c r="S210" s="2"/>
      <c r="T210" s="2"/>
      <c r="U210" s="2"/>
      <c r="V210" s="2"/>
      <c r="W210" s="2"/>
      <c r="X210" s="2"/>
    </row>
    <row r="211" spans="1:24" ht="45.75" customHeight="1" x14ac:dyDescent="0.25">
      <c r="A211" s="24" t="s">
        <v>221</v>
      </c>
      <c r="B211" s="25" t="s">
        <v>276</v>
      </c>
      <c r="C211" s="26">
        <v>1000</v>
      </c>
      <c r="D211" s="26">
        <v>1000</v>
      </c>
      <c r="E211" s="39">
        <v>2407.9</v>
      </c>
      <c r="F211" s="26"/>
      <c r="G211" s="39">
        <v>50.5</v>
      </c>
      <c r="H211" s="27" t="s">
        <v>217</v>
      </c>
      <c r="I211" s="2"/>
      <c r="J211" s="2"/>
      <c r="K211" s="2"/>
      <c r="L211" s="2"/>
      <c r="M211" s="2"/>
      <c r="N211" s="2"/>
      <c r="O211" s="2"/>
      <c r="P211" s="2"/>
      <c r="Q211" s="2"/>
      <c r="R211" s="2"/>
      <c r="S211" s="2"/>
      <c r="T211" s="2"/>
      <c r="U211" s="2"/>
      <c r="V211" s="2"/>
      <c r="W211" s="2"/>
      <c r="X211" s="2"/>
    </row>
    <row r="212" spans="1:24" ht="50.25" customHeight="1" x14ac:dyDescent="0.25">
      <c r="A212" s="24" t="s">
        <v>222</v>
      </c>
      <c r="B212" s="25" t="s">
        <v>235</v>
      </c>
      <c r="C212" s="26">
        <v>300</v>
      </c>
      <c r="D212" s="26"/>
      <c r="E212" s="39"/>
      <c r="F212" s="26">
        <v>100</v>
      </c>
      <c r="G212" s="39"/>
      <c r="H212" s="27" t="s">
        <v>217</v>
      </c>
      <c r="I212" s="2"/>
      <c r="J212" s="2"/>
      <c r="K212" s="2"/>
      <c r="L212" s="2"/>
      <c r="M212" s="2"/>
      <c r="N212" s="2"/>
      <c r="O212" s="2"/>
      <c r="P212" s="2"/>
      <c r="Q212" s="2"/>
      <c r="R212" s="2"/>
      <c r="S212" s="2"/>
      <c r="T212" s="2"/>
      <c r="U212" s="2"/>
      <c r="V212" s="2"/>
      <c r="W212" s="2"/>
      <c r="X212" s="2"/>
    </row>
    <row r="213" spans="1:24" ht="51.75" customHeight="1" x14ac:dyDescent="0.25">
      <c r="A213" s="24" t="s">
        <v>225</v>
      </c>
      <c r="B213" s="25" t="s">
        <v>260</v>
      </c>
      <c r="C213" s="26">
        <v>4096</v>
      </c>
      <c r="D213" s="26">
        <v>896</v>
      </c>
      <c r="E213" s="39">
        <v>1345.3</v>
      </c>
      <c r="F213" s="26">
        <v>800</v>
      </c>
      <c r="G213" s="39"/>
      <c r="H213" s="27" t="s">
        <v>341</v>
      </c>
      <c r="I213" s="2"/>
      <c r="J213" s="2"/>
      <c r="K213" s="2"/>
      <c r="L213" s="2"/>
      <c r="M213" s="2"/>
      <c r="N213" s="2"/>
      <c r="O213" s="2"/>
      <c r="P213" s="2"/>
      <c r="Q213" s="2"/>
      <c r="R213" s="2"/>
      <c r="S213" s="2"/>
      <c r="T213" s="2"/>
      <c r="U213" s="2"/>
      <c r="V213" s="2"/>
      <c r="W213" s="2"/>
      <c r="X213" s="2"/>
    </row>
    <row r="214" spans="1:24" ht="37.5" customHeight="1" x14ac:dyDescent="0.25">
      <c r="A214" s="24" t="s">
        <v>227</v>
      </c>
      <c r="B214" s="25" t="s">
        <v>268</v>
      </c>
      <c r="C214" s="26">
        <v>1000</v>
      </c>
      <c r="D214" s="26">
        <v>200</v>
      </c>
      <c r="E214" s="39"/>
      <c r="F214" s="26">
        <v>200</v>
      </c>
      <c r="G214" s="39"/>
      <c r="H214" s="27" t="s">
        <v>238</v>
      </c>
      <c r="I214" s="2"/>
      <c r="J214" s="2"/>
      <c r="K214" s="2"/>
      <c r="L214" s="2"/>
      <c r="M214" s="2"/>
      <c r="N214" s="2"/>
      <c r="O214" s="2"/>
      <c r="P214" s="2"/>
      <c r="Q214" s="2"/>
      <c r="R214" s="2"/>
      <c r="S214" s="2"/>
      <c r="T214" s="2"/>
      <c r="U214" s="2"/>
      <c r="V214" s="2"/>
      <c r="W214" s="2"/>
      <c r="X214" s="2"/>
    </row>
    <row r="215" spans="1:24" ht="80.25" customHeight="1" x14ac:dyDescent="0.25">
      <c r="A215" s="24" t="s">
        <v>228</v>
      </c>
      <c r="B215" s="25" t="s">
        <v>179</v>
      </c>
      <c r="C215" s="26">
        <v>1000</v>
      </c>
      <c r="D215" s="26">
        <v>500</v>
      </c>
      <c r="E215" s="39"/>
      <c r="F215" s="26">
        <v>500</v>
      </c>
      <c r="G215" s="39"/>
      <c r="H215" s="27" t="s">
        <v>214</v>
      </c>
      <c r="I215" s="2"/>
      <c r="J215" s="2"/>
      <c r="K215" s="2"/>
      <c r="L215" s="2"/>
      <c r="M215" s="2"/>
      <c r="N215" s="2"/>
      <c r="O215" s="2"/>
      <c r="P215" s="2"/>
      <c r="Q215" s="2"/>
      <c r="R215" s="2"/>
      <c r="S215" s="2"/>
      <c r="T215" s="2"/>
      <c r="U215" s="2"/>
      <c r="V215" s="2"/>
      <c r="W215" s="2"/>
      <c r="X215" s="2"/>
    </row>
    <row r="216" spans="1:24" ht="57" customHeight="1" x14ac:dyDescent="0.25">
      <c r="A216" s="24" t="s">
        <v>241</v>
      </c>
      <c r="B216" s="25" t="s">
        <v>194</v>
      </c>
      <c r="C216" s="26">
        <v>8000</v>
      </c>
      <c r="D216" s="26">
        <v>0</v>
      </c>
      <c r="E216" s="39"/>
      <c r="F216" s="26">
        <v>4000</v>
      </c>
      <c r="G216" s="39"/>
      <c r="H216" s="27" t="s">
        <v>2</v>
      </c>
      <c r="I216" s="2"/>
      <c r="J216" s="2"/>
      <c r="K216" s="2"/>
      <c r="L216" s="2"/>
      <c r="M216" s="2"/>
      <c r="N216" s="2"/>
      <c r="O216" s="2"/>
      <c r="P216" s="2"/>
      <c r="Q216" s="2"/>
      <c r="R216" s="2"/>
      <c r="S216" s="2"/>
      <c r="T216" s="2"/>
      <c r="U216" s="2"/>
      <c r="V216" s="2"/>
      <c r="W216" s="2"/>
      <c r="X216" s="2"/>
    </row>
    <row r="217" spans="1:24" s="1" customFormat="1" ht="21" customHeight="1" x14ac:dyDescent="0.2">
      <c r="A217" s="24"/>
      <c r="B217" s="25" t="s">
        <v>236</v>
      </c>
      <c r="C217" s="26">
        <f t="shared" ref="C217:F217" si="10">C205+C206+C207+C208+C209+C210+C211+C212+C213+C214+C215+C216</f>
        <v>31196</v>
      </c>
      <c r="D217" s="26">
        <f t="shared" si="10"/>
        <v>5496</v>
      </c>
      <c r="E217" s="39">
        <f>E213+E211+E207</f>
        <v>3852.5</v>
      </c>
      <c r="F217" s="26">
        <f t="shared" si="10"/>
        <v>8500</v>
      </c>
      <c r="G217" s="39">
        <f>G211</f>
        <v>50.5</v>
      </c>
      <c r="H217" s="27"/>
      <c r="I217" s="7"/>
      <c r="J217" s="7"/>
      <c r="K217" s="7"/>
      <c r="L217" s="7"/>
      <c r="M217" s="7"/>
      <c r="N217" s="7"/>
      <c r="O217" s="7"/>
      <c r="P217" s="7"/>
      <c r="Q217" s="7"/>
      <c r="R217" s="7"/>
      <c r="S217" s="7"/>
      <c r="T217" s="7"/>
      <c r="U217" s="7"/>
      <c r="V217" s="7"/>
      <c r="W217" s="7"/>
      <c r="X217" s="7"/>
    </row>
    <row r="218" spans="1:24" ht="33.6" customHeight="1" x14ac:dyDescent="0.25">
      <c r="A218" s="24"/>
      <c r="B218" s="25" t="s">
        <v>58</v>
      </c>
      <c r="C218" s="26">
        <f t="shared" ref="C218:F218" si="11">C217+C203+C185+C177+C155+C143+C140+C131+C123+C69+C64</f>
        <v>1827045.4989999998</v>
      </c>
      <c r="D218" s="26">
        <f t="shared" si="11"/>
        <v>212031.95300000001</v>
      </c>
      <c r="E218" s="39">
        <f>E217+E203+E185+E177+E155+E143+E140+E131+E123+E69+E64</f>
        <v>39958.096999999994</v>
      </c>
      <c r="F218" s="26">
        <f t="shared" si="11"/>
        <v>502329.51199999999</v>
      </c>
      <c r="G218" s="39">
        <f>G217+G203+G185+G177+G155+G143+G140+G131+G123+G69+G64</f>
        <v>100768.482</v>
      </c>
      <c r="H218" s="27"/>
      <c r="I218" s="2"/>
      <c r="J218" s="2"/>
      <c r="K218" s="2"/>
      <c r="L218" s="2"/>
      <c r="M218" s="2"/>
      <c r="N218" s="2"/>
      <c r="O218" s="2"/>
      <c r="P218" s="2"/>
      <c r="Q218" s="2"/>
      <c r="R218" s="2"/>
      <c r="S218" s="2"/>
      <c r="T218" s="2"/>
      <c r="U218" s="2"/>
      <c r="V218" s="2"/>
      <c r="W218" s="2"/>
      <c r="X218" s="2"/>
    </row>
    <row r="219" spans="1:24" s="9" customFormat="1" ht="30.6" customHeight="1" x14ac:dyDescent="0.25">
      <c r="A219" s="24"/>
      <c r="B219" s="25" t="s">
        <v>57</v>
      </c>
      <c r="C219" s="26">
        <f>C218-500000</f>
        <v>1327045.4989999998</v>
      </c>
      <c r="D219" s="26">
        <f>D218-D125</f>
        <v>212031.95300000001</v>
      </c>
      <c r="E219" s="39">
        <f>E218</f>
        <v>39958.096999999994</v>
      </c>
      <c r="F219" s="26">
        <f>F218-F125</f>
        <v>452329.51199999999</v>
      </c>
      <c r="G219" s="39">
        <f>G218</f>
        <v>100768.482</v>
      </c>
      <c r="H219" s="27"/>
      <c r="I219" s="8"/>
      <c r="J219" s="8"/>
      <c r="K219" s="8"/>
      <c r="L219" s="8"/>
      <c r="M219" s="8"/>
      <c r="N219" s="8"/>
      <c r="O219" s="8"/>
      <c r="P219" s="8"/>
      <c r="Q219" s="8"/>
      <c r="R219" s="8"/>
      <c r="S219" s="8"/>
      <c r="T219" s="8"/>
      <c r="U219" s="8"/>
      <c r="V219" s="8"/>
      <c r="W219" s="8"/>
      <c r="X219" s="8"/>
    </row>
    <row r="220" spans="1:24" s="9" customFormat="1" ht="30.75" customHeight="1" x14ac:dyDescent="0.25">
      <c r="A220" s="8"/>
      <c r="B220" s="10"/>
      <c r="C220" s="11"/>
      <c r="D220" s="11"/>
      <c r="E220" s="51"/>
      <c r="F220" s="51"/>
      <c r="G220" s="51"/>
      <c r="H220" s="14"/>
      <c r="I220" s="8"/>
      <c r="J220" s="8"/>
      <c r="K220" s="8"/>
      <c r="L220" s="8"/>
      <c r="M220" s="8"/>
      <c r="N220" s="8"/>
      <c r="O220" s="8"/>
      <c r="P220" s="8"/>
      <c r="Q220" s="8"/>
      <c r="R220" s="8"/>
      <c r="S220" s="8"/>
      <c r="T220" s="8"/>
      <c r="U220" s="8"/>
      <c r="V220" s="8"/>
      <c r="W220" s="8"/>
      <c r="X220" s="8"/>
    </row>
    <row r="221" spans="1:24" s="9" customFormat="1" ht="30.75" customHeight="1" x14ac:dyDescent="0.25">
      <c r="A221" s="8"/>
      <c r="B221" s="10"/>
      <c r="C221" s="11"/>
      <c r="D221" s="11"/>
      <c r="E221" s="51"/>
      <c r="F221" s="51"/>
      <c r="G221" s="51"/>
      <c r="H221" s="14"/>
      <c r="I221" s="8"/>
      <c r="J221" s="8"/>
      <c r="K221" s="8"/>
      <c r="L221" s="8"/>
      <c r="M221" s="8"/>
      <c r="N221" s="8"/>
      <c r="O221" s="8"/>
      <c r="P221" s="8"/>
      <c r="Q221" s="8"/>
      <c r="R221" s="8"/>
      <c r="S221" s="8"/>
      <c r="T221" s="8"/>
      <c r="U221" s="8"/>
      <c r="V221" s="8"/>
      <c r="W221" s="8"/>
      <c r="X221" s="8"/>
    </row>
    <row r="222" spans="1:24" s="9" customFormat="1" ht="30.75" customHeight="1" x14ac:dyDescent="0.25">
      <c r="A222" s="8"/>
      <c r="B222" s="30"/>
      <c r="C222" s="31"/>
      <c r="D222" s="31"/>
      <c r="E222" s="52"/>
      <c r="F222" s="52"/>
      <c r="G222" s="52"/>
      <c r="H222" s="14"/>
      <c r="I222" s="8"/>
      <c r="J222" s="8"/>
      <c r="K222" s="8"/>
      <c r="L222" s="8"/>
      <c r="M222" s="8"/>
      <c r="N222" s="8"/>
      <c r="O222" s="8"/>
      <c r="P222" s="8"/>
      <c r="Q222" s="8"/>
      <c r="R222" s="8"/>
      <c r="S222" s="8"/>
      <c r="T222" s="8"/>
      <c r="U222" s="8"/>
      <c r="V222" s="8"/>
      <c r="W222" s="8"/>
      <c r="X222" s="8"/>
    </row>
    <row r="223" spans="1:24" s="9" customFormat="1" ht="30.75" customHeight="1" x14ac:dyDescent="0.25">
      <c r="A223" s="8"/>
      <c r="B223" s="10"/>
      <c r="C223" s="11"/>
      <c r="D223" s="11"/>
      <c r="E223" s="51"/>
      <c r="F223" s="51"/>
      <c r="G223" s="51"/>
      <c r="H223" s="14"/>
      <c r="I223" s="8"/>
      <c r="J223" s="8"/>
      <c r="K223" s="8"/>
      <c r="L223" s="8"/>
      <c r="M223" s="8"/>
      <c r="N223" s="8"/>
      <c r="O223" s="8"/>
      <c r="P223" s="8"/>
      <c r="Q223" s="8"/>
      <c r="R223" s="8"/>
      <c r="S223" s="8"/>
      <c r="T223" s="8"/>
      <c r="U223" s="8"/>
      <c r="V223" s="8"/>
      <c r="W223" s="8"/>
      <c r="X223" s="8"/>
    </row>
    <row r="224" spans="1:24" s="9" customFormat="1" ht="30.75" customHeight="1" x14ac:dyDescent="0.25">
      <c r="A224" s="8"/>
      <c r="B224" s="10"/>
      <c r="C224" s="11"/>
      <c r="D224" s="11"/>
      <c r="E224" s="51"/>
      <c r="F224" s="51"/>
      <c r="G224" s="51"/>
      <c r="H224" s="14"/>
      <c r="I224" s="8"/>
      <c r="J224" s="8"/>
      <c r="K224" s="8"/>
      <c r="L224" s="8"/>
      <c r="M224" s="8"/>
      <c r="N224" s="8"/>
      <c r="O224" s="8"/>
      <c r="P224" s="8"/>
      <c r="Q224" s="8"/>
      <c r="R224" s="8"/>
      <c r="S224" s="8"/>
      <c r="T224" s="8"/>
      <c r="U224" s="8"/>
      <c r="V224" s="8"/>
      <c r="W224" s="8"/>
      <c r="X224" s="8"/>
    </row>
    <row r="225" spans="1:24" ht="30.75" customHeight="1" x14ac:dyDescent="0.25">
      <c r="A225" s="8"/>
      <c r="B225" s="10"/>
      <c r="C225" s="11"/>
      <c r="D225" s="11"/>
      <c r="E225" s="51"/>
      <c r="F225" s="51"/>
      <c r="G225" s="51"/>
      <c r="H225" s="14"/>
      <c r="I225" s="2"/>
      <c r="J225" s="2"/>
      <c r="K225" s="2"/>
      <c r="L225" s="2"/>
      <c r="M225" s="2"/>
      <c r="N225" s="2"/>
      <c r="O225" s="2"/>
      <c r="P225" s="2"/>
      <c r="Q225" s="2"/>
      <c r="R225" s="2"/>
      <c r="S225" s="2"/>
      <c r="T225" s="2"/>
      <c r="U225" s="2"/>
      <c r="V225" s="2"/>
      <c r="W225" s="2"/>
      <c r="X225" s="2"/>
    </row>
    <row r="226" spans="1:24" ht="30.75" customHeight="1" x14ac:dyDescent="0.25">
      <c r="A226" s="8"/>
      <c r="B226" s="10"/>
      <c r="C226" s="11"/>
      <c r="D226" s="11"/>
      <c r="E226" s="51"/>
      <c r="F226" s="51"/>
      <c r="G226" s="51"/>
      <c r="H226" s="14"/>
      <c r="I226" s="2"/>
      <c r="J226" s="2"/>
      <c r="K226" s="2"/>
      <c r="L226" s="2"/>
      <c r="M226" s="2"/>
      <c r="N226" s="2"/>
      <c r="O226" s="2"/>
      <c r="P226" s="2"/>
      <c r="Q226" s="2"/>
      <c r="R226" s="2"/>
      <c r="S226" s="2"/>
      <c r="T226" s="2"/>
      <c r="U226" s="2"/>
      <c r="V226" s="2"/>
      <c r="W226" s="2"/>
      <c r="X226" s="2"/>
    </row>
    <row r="227" spans="1:24" ht="30.75" customHeight="1" x14ac:dyDescent="0.25">
      <c r="A227" s="8"/>
      <c r="B227" s="10"/>
      <c r="C227" s="11"/>
      <c r="D227" s="11"/>
      <c r="E227" s="51"/>
      <c r="F227" s="51"/>
      <c r="G227" s="51"/>
      <c r="H227" s="14"/>
      <c r="I227" s="2"/>
      <c r="J227" s="2"/>
      <c r="K227" s="2"/>
      <c r="L227" s="2"/>
      <c r="M227" s="2"/>
      <c r="N227" s="2"/>
      <c r="O227" s="2"/>
      <c r="P227" s="2"/>
      <c r="Q227" s="2"/>
      <c r="R227" s="2"/>
      <c r="S227" s="2"/>
      <c r="T227" s="2"/>
      <c r="U227" s="2"/>
      <c r="V227" s="2"/>
      <c r="W227" s="2"/>
      <c r="X227" s="2"/>
    </row>
    <row r="228" spans="1:24" ht="30.75" customHeight="1" x14ac:dyDescent="0.25">
      <c r="A228" s="8"/>
      <c r="B228" s="10"/>
      <c r="C228" s="11"/>
      <c r="D228" s="11"/>
      <c r="E228" s="51"/>
      <c r="F228" s="51"/>
      <c r="G228" s="51"/>
      <c r="H228" s="14"/>
      <c r="I228" s="2"/>
      <c r="J228" s="2"/>
      <c r="K228" s="2"/>
      <c r="L228" s="2"/>
      <c r="M228" s="2"/>
      <c r="N228" s="2"/>
      <c r="O228" s="2"/>
      <c r="P228" s="2"/>
      <c r="Q228" s="2"/>
      <c r="R228" s="2"/>
      <c r="S228" s="2"/>
      <c r="T228" s="2"/>
      <c r="U228" s="2"/>
      <c r="V228" s="2"/>
      <c r="W228" s="2"/>
      <c r="X228" s="2"/>
    </row>
    <row r="229" spans="1:24" ht="30.75" customHeight="1" x14ac:dyDescent="0.25">
      <c r="A229" s="8"/>
      <c r="B229" s="10"/>
      <c r="C229" s="11"/>
      <c r="D229" s="11"/>
      <c r="E229" s="51"/>
      <c r="F229" s="51"/>
      <c r="G229" s="51"/>
      <c r="H229" s="14"/>
      <c r="I229" s="2"/>
      <c r="J229" s="2"/>
      <c r="K229" s="2"/>
      <c r="L229" s="2"/>
      <c r="M229" s="2"/>
      <c r="N229" s="2"/>
      <c r="O229" s="2"/>
      <c r="P229" s="2"/>
      <c r="Q229" s="2"/>
      <c r="R229" s="2"/>
      <c r="S229" s="2"/>
      <c r="T229" s="2"/>
      <c r="U229" s="2"/>
      <c r="V229" s="2"/>
      <c r="W229" s="2"/>
      <c r="X229" s="2"/>
    </row>
    <row r="230" spans="1:24" ht="30.75" customHeight="1" x14ac:dyDescent="0.25">
      <c r="A230" s="8"/>
      <c r="B230" s="10"/>
      <c r="C230" s="11"/>
      <c r="D230" s="11"/>
      <c r="E230" s="51"/>
      <c r="F230" s="51"/>
      <c r="G230" s="51"/>
      <c r="H230" s="14"/>
      <c r="I230" s="2"/>
      <c r="J230" s="2"/>
      <c r="K230" s="2"/>
      <c r="L230" s="2"/>
      <c r="M230" s="2"/>
      <c r="N230" s="2"/>
      <c r="O230" s="2"/>
      <c r="P230" s="2"/>
      <c r="Q230" s="2"/>
      <c r="R230" s="2"/>
      <c r="S230" s="2"/>
      <c r="T230" s="2"/>
      <c r="U230" s="2"/>
      <c r="V230" s="2"/>
      <c r="W230" s="2"/>
      <c r="X230" s="2"/>
    </row>
    <row r="231" spans="1:24" x14ac:dyDescent="0.25">
      <c r="E231" s="53"/>
      <c r="F231" s="53"/>
      <c r="G231" s="53"/>
    </row>
    <row r="232" spans="1:24" x14ac:dyDescent="0.25">
      <c r="E232" s="53"/>
      <c r="F232" s="53"/>
      <c r="G232" s="53"/>
    </row>
    <row r="233" spans="1:24" x14ac:dyDescent="0.25">
      <c r="E233" s="53"/>
      <c r="F233" s="53"/>
      <c r="G233" s="53"/>
    </row>
    <row r="234" spans="1:24" x14ac:dyDescent="0.25">
      <c r="E234" s="53"/>
      <c r="F234" s="53"/>
      <c r="G234" s="53"/>
    </row>
    <row r="235" spans="1:24" x14ac:dyDescent="0.25">
      <c r="E235" s="53"/>
      <c r="F235" s="53"/>
      <c r="G235" s="53"/>
    </row>
    <row r="236" spans="1:24" x14ac:dyDescent="0.25">
      <c r="E236" s="53"/>
      <c r="F236" s="53"/>
      <c r="G236" s="53"/>
    </row>
    <row r="237" spans="1:24" x14ac:dyDescent="0.25">
      <c r="E237" s="53"/>
      <c r="F237" s="53"/>
      <c r="G237" s="53"/>
    </row>
    <row r="238" spans="1:24" x14ac:dyDescent="0.25">
      <c r="E238" s="53"/>
      <c r="F238" s="53"/>
      <c r="G238" s="53"/>
    </row>
  </sheetData>
  <mergeCells count="31">
    <mergeCell ref="A6:H6"/>
    <mergeCell ref="B3:B5"/>
    <mergeCell ref="C3:C5"/>
    <mergeCell ref="D4:D5"/>
    <mergeCell ref="E4:E5"/>
    <mergeCell ref="F4:F5"/>
    <mergeCell ref="G4:G5"/>
    <mergeCell ref="D3:G3"/>
    <mergeCell ref="A124:H124"/>
    <mergeCell ref="H14:H19"/>
    <mergeCell ref="H20:H22"/>
    <mergeCell ref="H45:H48"/>
    <mergeCell ref="H41:H44"/>
    <mergeCell ref="H33:H35"/>
    <mergeCell ref="H36:H40"/>
    <mergeCell ref="A2:H2"/>
    <mergeCell ref="A141:H141"/>
    <mergeCell ref="A132:H132"/>
    <mergeCell ref="A204:H204"/>
    <mergeCell ref="A186:H186"/>
    <mergeCell ref="A178:H178"/>
    <mergeCell ref="A156:H156"/>
    <mergeCell ref="H23:H25"/>
    <mergeCell ref="H26:H28"/>
    <mergeCell ref="H77:H78"/>
    <mergeCell ref="H29:H32"/>
    <mergeCell ref="A65:H65"/>
    <mergeCell ref="A71:H71"/>
    <mergeCell ref="A144:H144"/>
    <mergeCell ref="H7:H12"/>
    <mergeCell ref="H3:H4"/>
  </mergeCells>
  <phoneticPr fontId="0" type="noConversion"/>
  <pageMargins left="0.11811023622047245" right="0.11811023622047245" top="0.55118110236220474" bottom="0.55118110236220474" header="0.31496062992125984" footer="0.31496062992125984"/>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topLeftCell="A4" workbookViewId="0">
      <selection activeCell="A4" sqref="A4"/>
    </sheetView>
  </sheetViews>
  <sheetFormatPr defaultRowHeight="12.75" x14ac:dyDescent="0.2"/>
  <sheetData>
    <row r="1" spans="1:1" x14ac:dyDescent="0.2">
      <c r="A1">
        <v>7948.6</v>
      </c>
    </row>
    <row r="2" spans="1:1" x14ac:dyDescent="0.2">
      <c r="A2">
        <v>7800</v>
      </c>
    </row>
    <row r="3" spans="1:1" x14ac:dyDescent="0.2">
      <c r="A3">
        <v>68986.5</v>
      </c>
    </row>
  </sheetData>
  <phoneticPr fontId="0" type="noConversion"/>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TarbaLuda</dc:creator>
  <cp:lastModifiedBy>Admin</cp:lastModifiedBy>
  <cp:lastPrinted>2023-05-10T05:41:09Z</cp:lastPrinted>
  <dcterms:created xsi:type="dcterms:W3CDTF">2021-03-11T14:06:08Z</dcterms:created>
  <dcterms:modified xsi:type="dcterms:W3CDTF">2023-05-29T06:53:15Z</dcterms:modified>
</cp:coreProperties>
</file>